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000" windowHeight="6090" activeTab="0"/>
  </bookViews>
  <sheets>
    <sheet name="Calendar" sheetId="1" r:id="rId1"/>
  </sheets>
  <definedNames>
    <definedName name="HEADDAYA3">'Calendar'!$U$63:$AA$73,'Calendar'!$L$63:$R$73,'Calendar'!$C$63:$I$73,'Calendar'!$C$48:$I$58,'Calendar'!$L$48:$R$58,'Calendar'!$U$48:$AA$58,'Calendar'!$U$33:$AA$43,'Calendar'!$L$33:$R$41,'Calendar'!$L$43:$R$43,'Calendar'!$C$33:$I$43,'Calendar'!$C$18:$I$28,'Calendar'!$L$18:$R$28,'Calendar'!$U$18:$AA$28</definedName>
    <definedName name="HEADDAYA4">'Calendar'!$C$18:$I$28,'Calendar'!$L$18,'Calendar'!$R$18,'Calendar'!$L$18:$R$28,'Calendar'!$U$18:$AA$28,'Calendar'!$C$33:$I$43,'Calendar'!$L$33:$R$43,'Calendar'!$U$33:$AA$43,'Calendar'!$C$48:$I$58,'Calendar'!$L$48:$R$56,'Calendar'!$L$48:$R$58,'Calendar'!$U$48:$AA$56,'Calendar'!$AA$56,'Calendar'!$U$48:$AA$58,'Calendar'!$C$63:$I$73,'Calendar'!$L$63:$R$73,'Calendar'!$U$63:$AA$73</definedName>
    <definedName name="HEADWEEKA3">'Calendar'!$C$17:$I$17,'Calendar'!$L$17:$R$17,'Calendar'!$U$17:$AA$17,'Calendar'!$C$32:$I$32,'Calendar'!$L$32:$R$32,'Calendar'!$U$32:$AA$32,'Calendar'!$C$47:$I$47,'Calendar'!$L$47:$R$47,'Calendar'!$U$47:$AA$47,'Calendar'!$C$62:$I$62,'Calendar'!$L$62:$R$62,'Calendar'!$U$62:$AA$62</definedName>
    <definedName name="HEADWEEKA4">'Calendar'!$C$17:$I$17,'Calendar'!$L$17:$R$17,'Calendar'!$U$17:$AA$17,'Calendar'!$U$32:$AA$32,'Calendar'!$L$32:$R$32,'Calendar'!$C$32:$I$32,'Calendar'!$U$47:$AA$47,'Calendar'!$L$47:$R$47,'Calendar'!$C$47:$I$47,'Calendar'!$U$62:$AA$62,'Calendar'!$L$62:$R$62,'Calendar'!$C$62:$I$62</definedName>
    <definedName name="_xlnm.Print_Area" localSheetId="0">'Calendar'!$A$13:$AB$75</definedName>
    <definedName name="PYear">'Calendar'!$AD$10:$AD$210</definedName>
  </definedNames>
  <calcPr fullCalcOnLoad="1"/>
</workbook>
</file>

<file path=xl/sharedStrings.xml><?xml version="1.0" encoding="utf-8"?>
<sst xmlns="http://schemas.openxmlformats.org/spreadsheetml/2006/main" count="279" uniqueCount="87">
  <si>
    <t>Jan</t>
  </si>
  <si>
    <t>Apr</t>
  </si>
  <si>
    <t>Jul</t>
  </si>
  <si>
    <t>Oct</t>
  </si>
  <si>
    <t>Feb</t>
  </si>
  <si>
    <t>May</t>
  </si>
  <si>
    <t>Aug</t>
  </si>
  <si>
    <t>Nov</t>
  </si>
  <si>
    <t>Mar</t>
  </si>
  <si>
    <t>Jun</t>
  </si>
  <si>
    <t>Sep</t>
  </si>
  <si>
    <t>Dec</t>
  </si>
  <si>
    <t>CALENDER FOR</t>
  </si>
  <si>
    <t>WK</t>
  </si>
  <si>
    <t>SUN</t>
  </si>
  <si>
    <t>MON</t>
  </si>
  <si>
    <t>TUE</t>
  </si>
  <si>
    <t>WED</t>
  </si>
  <si>
    <t>THU</t>
  </si>
  <si>
    <t>FRI</t>
  </si>
  <si>
    <t>SAT</t>
  </si>
  <si>
    <t>Aug-Sep</t>
  </si>
  <si>
    <t>Nov-Dec</t>
  </si>
  <si>
    <t>Feb-Mar</t>
  </si>
  <si>
    <t>May-Jun</t>
  </si>
  <si>
    <t>Sep-Oct</t>
  </si>
  <si>
    <t>Dec-Jan</t>
  </si>
  <si>
    <t>Mar-Apr</t>
  </si>
  <si>
    <t>Jun-Jul</t>
  </si>
  <si>
    <t>Oct-Nov</t>
  </si>
  <si>
    <t>Jan-Feb</t>
  </si>
  <si>
    <t>Apr-May</t>
  </si>
  <si>
    <t>Jul-Aug</t>
  </si>
  <si>
    <t>Hormazd</t>
  </si>
  <si>
    <t>Bahman</t>
  </si>
  <si>
    <t>Ardibehesht</t>
  </si>
  <si>
    <t>Shehrevar</t>
  </si>
  <si>
    <t>Aspandard</t>
  </si>
  <si>
    <t xml:space="preserve">Khordad </t>
  </si>
  <si>
    <t>Amardad</t>
  </si>
  <si>
    <t>Dae-Pa-Adar</t>
  </si>
  <si>
    <t xml:space="preserve">Adar </t>
  </si>
  <si>
    <t>Avan</t>
  </si>
  <si>
    <t>Khorshed</t>
  </si>
  <si>
    <t>Mohor</t>
  </si>
  <si>
    <t>Tir</t>
  </si>
  <si>
    <t>Gosh</t>
  </si>
  <si>
    <t>Dae-Pa-Meher</t>
  </si>
  <si>
    <t>Meher</t>
  </si>
  <si>
    <t>Srosh</t>
  </si>
  <si>
    <t>Rashne</t>
  </si>
  <si>
    <t>Fravardin</t>
  </si>
  <si>
    <t>Behram</t>
  </si>
  <si>
    <t>Ram</t>
  </si>
  <si>
    <t>Govad</t>
  </si>
  <si>
    <t>Dae-Pa-Din</t>
  </si>
  <si>
    <t>Din</t>
  </si>
  <si>
    <t>Ashishvangh</t>
  </si>
  <si>
    <t>Ashtad</t>
  </si>
  <si>
    <t>Asman</t>
  </si>
  <si>
    <t>Mareshpand</t>
  </si>
  <si>
    <t>Aneran</t>
  </si>
  <si>
    <t>Deh (May-Jun)</t>
  </si>
  <si>
    <t>Bahman (Jun-Jul)</t>
  </si>
  <si>
    <t>Aspandard (Jul-Aug)</t>
  </si>
  <si>
    <t>CHANGE THE YEAR HERE</t>
  </si>
  <si>
    <t>Zamiyad</t>
  </si>
  <si>
    <t>Date</t>
  </si>
  <si>
    <t>Roj</t>
  </si>
  <si>
    <t>Ahunavaiti</t>
  </si>
  <si>
    <t>Ushtavaiti</t>
  </si>
  <si>
    <t>Spentamainyu</t>
  </si>
  <si>
    <t>Vohuxshathra</t>
  </si>
  <si>
    <t>Vahishtoishti</t>
  </si>
  <si>
    <t>AS</t>
  </si>
  <si>
    <t>Aug - Sep</t>
  </si>
  <si>
    <t>Enter year for calendar</t>
  </si>
  <si>
    <t xml:space="preserve">Ardibehesht </t>
  </si>
  <si>
    <t xml:space="preserve">Tir </t>
  </si>
  <si>
    <t xml:space="preserve">Meher </t>
  </si>
  <si>
    <t xml:space="preserve">Deh </t>
  </si>
  <si>
    <t xml:space="preserve">Amardad </t>
  </si>
  <si>
    <t xml:space="preserve">Shehrevar </t>
  </si>
  <si>
    <t xml:space="preserve">Avan </t>
  </si>
  <si>
    <t xml:space="preserve">Bahman </t>
  </si>
  <si>
    <t xml:space="preserve">Aspandard </t>
  </si>
  <si>
    <t>(1900  - 2100)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</si>
</sst>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9]dddd\,\ mmmm\ dd\,\ yyyy"/>
    <numFmt numFmtId="172" formatCode="[$-409]h:mm:ss\ AM/PM"/>
    <numFmt numFmtId="173" formatCode="d"/>
    <numFmt numFmtId="174" formatCode="mm/dd/yy;@"/>
  </numFmts>
  <fonts count="60">
    <font>
      <sz val="10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b/>
      <sz val="11"/>
      <name val="Arial"/>
      <family val="2"/>
    </font>
    <font>
      <b/>
      <sz val="8"/>
      <color indexed="9"/>
      <name val="MS Sans Serif"/>
      <family val="0"/>
    </font>
    <font>
      <b/>
      <i/>
      <sz val="10"/>
      <color indexed="14"/>
      <name val="Times New Roman"/>
      <family val="1"/>
    </font>
    <font>
      <b/>
      <i/>
      <sz val="11"/>
      <color indexed="12"/>
      <name val="Times New Roman"/>
      <family val="0"/>
    </font>
    <font>
      <b/>
      <sz val="12"/>
      <color indexed="12"/>
      <name val="NewBrunswick"/>
      <family val="0"/>
    </font>
    <font>
      <sz val="5"/>
      <name val="MS Sans Serif"/>
      <family val="0"/>
    </font>
    <font>
      <b/>
      <sz val="13.5"/>
      <color indexed="57"/>
      <name val="Comic Sans MS"/>
      <family val="4"/>
    </font>
    <font>
      <b/>
      <sz val="11"/>
      <color indexed="14"/>
      <name val="Comic Sans MS"/>
      <family val="4"/>
    </font>
    <font>
      <b/>
      <sz val="11"/>
      <name val="Comic Sans MS"/>
      <family val="4"/>
    </font>
    <font>
      <b/>
      <sz val="11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color indexed="46"/>
      <name val="Comic Sans MS"/>
      <family val="4"/>
    </font>
    <font>
      <b/>
      <sz val="11"/>
      <color indexed="17"/>
      <name val="Comic Sans MS"/>
      <family val="4"/>
    </font>
    <font>
      <b/>
      <sz val="9"/>
      <color indexed="18"/>
      <name val="Comic Sans MS"/>
      <family val="4"/>
    </font>
    <font>
      <b/>
      <sz val="10"/>
      <color indexed="8"/>
      <name val="Comic Sans MS"/>
      <family val="4"/>
    </font>
    <font>
      <b/>
      <sz val="10"/>
      <color indexed="10"/>
      <name val="Comic Sans MS"/>
      <family val="4"/>
    </font>
    <font>
      <sz val="10"/>
      <name val="Comic Sans MS"/>
      <family val="4"/>
    </font>
    <font>
      <b/>
      <sz val="10"/>
      <color indexed="62"/>
      <name val="Comic Sans MS"/>
      <family val="4"/>
    </font>
    <font>
      <b/>
      <sz val="16"/>
      <color indexed="40"/>
      <name val="Comic Sans MS"/>
      <family val="4"/>
    </font>
    <font>
      <b/>
      <sz val="10"/>
      <name val="Comic Sans MS"/>
      <family val="4"/>
    </font>
    <font>
      <sz val="12"/>
      <name val="Comic Sans MS"/>
      <family val="4"/>
    </font>
    <font>
      <sz val="12"/>
      <name val="MS Sans Serif"/>
      <family val="0"/>
    </font>
    <font>
      <sz val="8.5"/>
      <name val="MS Sans Serif"/>
      <family val="0"/>
    </font>
    <font>
      <sz val="10"/>
      <color indexed="8"/>
      <name val="Comic Sans MS"/>
      <family val="4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0"/>
      <color indexed="12"/>
      <name val="Comic Sans MS"/>
      <family val="4"/>
    </font>
    <font>
      <sz val="9.5"/>
      <name val="Arial Narrow"/>
      <family val="2"/>
    </font>
    <font>
      <b/>
      <sz val="9.5"/>
      <color indexed="10"/>
      <name val="Arial Narrow"/>
      <family val="2"/>
    </font>
    <font>
      <b/>
      <sz val="9.5"/>
      <name val="Arial Narrow"/>
      <family val="2"/>
    </font>
    <font>
      <b/>
      <sz val="9.5"/>
      <name val="MS Sans Serif"/>
      <family val="0"/>
    </font>
    <font>
      <b/>
      <sz val="9.5"/>
      <color indexed="12"/>
      <name val="Arial Narrow"/>
      <family val="2"/>
    </font>
    <font>
      <sz val="9.5"/>
      <name val="MS Sans Serif"/>
      <family val="0"/>
    </font>
    <font>
      <sz val="9.5"/>
      <name val="Arial"/>
      <family val="0"/>
    </font>
    <font>
      <b/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medium"/>
      <right style="hair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dashed"/>
      <right style="dashed"/>
      <top style="hair"/>
      <bottom style="hair"/>
    </border>
    <border>
      <left>
        <color indexed="63"/>
      </left>
      <right style="medium"/>
      <top style="hair"/>
      <bottom style="hair"/>
    </border>
    <border>
      <left style="dashed"/>
      <right style="dashed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3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7" borderId="1" applyNumberFormat="0" applyAlignment="0" applyProtection="0"/>
    <xf numFmtId="0" fontId="53" fillId="0" borderId="6" applyNumberFormat="0" applyFill="0" applyAlignment="0" applyProtection="0"/>
    <xf numFmtId="0" fontId="54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55" fillId="20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55" applyFont="1" applyFill="1" applyAlignment="1">
      <alignment horizontal="center" vertical="center"/>
      <protection/>
    </xf>
    <xf numFmtId="14" fontId="1" fillId="0" borderId="10" xfId="55" applyNumberFormat="1" applyFont="1" applyFill="1" applyBorder="1" applyAlignment="1" applyProtection="1">
      <alignment horizontal="center" vertical="center"/>
      <protection hidden="1"/>
    </xf>
    <xf numFmtId="14" fontId="1" fillId="0" borderId="11" xfId="55" applyNumberFormat="1" applyFont="1" applyFill="1" applyBorder="1" applyAlignment="1" applyProtection="1">
      <alignment horizontal="center" vertical="center"/>
      <protection hidden="1"/>
    </xf>
    <xf numFmtId="0" fontId="1" fillId="0" borderId="11" xfId="55" applyFont="1" applyFill="1" applyBorder="1" applyAlignment="1" applyProtection="1">
      <alignment horizontal="center" vertical="center"/>
      <protection hidden="1"/>
    </xf>
    <xf numFmtId="0" fontId="1" fillId="0" borderId="12" xfId="55" applyFont="1" applyFill="1" applyBorder="1" applyAlignment="1" applyProtection="1">
      <alignment horizontal="center" vertical="center"/>
      <protection hidden="1"/>
    </xf>
    <xf numFmtId="0" fontId="2" fillId="24" borderId="10" xfId="55" applyFont="1" applyFill="1" applyBorder="1" applyAlignment="1" applyProtection="1">
      <alignment horizontal="center" vertical="center"/>
      <protection hidden="1"/>
    </xf>
    <xf numFmtId="0" fontId="2" fillId="24" borderId="11" xfId="55" applyFont="1" applyFill="1" applyBorder="1" applyAlignment="1" applyProtection="1">
      <alignment horizontal="center" vertical="center"/>
      <protection hidden="1"/>
    </xf>
    <xf numFmtId="0" fontId="3" fillId="0" borderId="0" xfId="55" applyFont="1" applyFill="1" applyAlignment="1" applyProtection="1" quotePrefix="1">
      <alignment horizontal="left" vertical="center"/>
      <protection/>
    </xf>
    <xf numFmtId="0" fontId="25" fillId="0" borderId="0" xfId="55" applyFont="1" applyFill="1" applyAlignment="1" applyProtection="1" quotePrefix="1">
      <alignment horizontal="left" vertical="center"/>
      <protection/>
    </xf>
    <xf numFmtId="0" fontId="24" fillId="0" borderId="0" xfId="55" applyFont="1" applyFill="1" applyAlignment="1" applyProtection="1" quotePrefix="1">
      <alignment horizontal="left" vertical="center"/>
      <protection hidden="1"/>
    </xf>
    <xf numFmtId="0" fontId="24" fillId="0" borderId="0" xfId="55" applyFont="1" applyFill="1" applyAlignment="1" applyProtection="1">
      <alignment vertical="center"/>
      <protection/>
    </xf>
    <xf numFmtId="0" fontId="1" fillId="0" borderId="0" xfId="55" applyFont="1" applyFill="1" applyAlignment="1" applyProtection="1">
      <alignment vertical="center"/>
      <protection/>
    </xf>
    <xf numFmtId="0" fontId="23" fillId="0" borderId="0" xfId="55" applyFont="1" applyFill="1" applyAlignment="1">
      <alignment horizontal="left" vertical="center"/>
      <protection/>
    </xf>
    <xf numFmtId="0" fontId="20" fillId="0" borderId="0" xfId="55" applyFont="1" applyFill="1" applyAlignment="1">
      <alignment horizontal="center" vertical="center"/>
      <protection/>
    </xf>
    <xf numFmtId="0" fontId="3" fillId="0" borderId="0" xfId="55" applyFont="1" applyFill="1" applyAlignment="1" applyProtection="1" quotePrefix="1">
      <alignment vertical="center"/>
      <protection/>
    </xf>
    <xf numFmtId="0" fontId="23" fillId="0" borderId="0" xfId="55" applyFont="1" applyFill="1" applyAlignment="1" applyProtection="1">
      <alignment horizontal="centerContinuous" vertical="top"/>
      <protection hidden="1"/>
    </xf>
    <xf numFmtId="0" fontId="20" fillId="0" borderId="0" xfId="55" applyFont="1" applyFill="1" applyAlignment="1" applyProtection="1">
      <alignment horizontal="centerContinuous" vertical="top"/>
      <protection/>
    </xf>
    <xf numFmtId="0" fontId="3" fillId="0" borderId="0" xfId="55" applyFont="1" applyFill="1" applyAlignment="1" applyProtection="1">
      <alignment horizontal="centerContinuous" vertical="center"/>
      <protection/>
    </xf>
    <xf numFmtId="0" fontId="1" fillId="0" borderId="13" xfId="55" applyFont="1" applyFill="1" applyBorder="1" applyAlignment="1" applyProtection="1" quotePrefix="1">
      <alignment horizontal="left" vertical="center"/>
      <protection hidden="1"/>
    </xf>
    <xf numFmtId="0" fontId="1" fillId="0" borderId="14" xfId="55" applyFont="1" applyFill="1" applyBorder="1" applyAlignment="1" applyProtection="1" quotePrefix="1">
      <alignment horizontal="left" vertical="center"/>
      <protection hidden="1"/>
    </xf>
    <xf numFmtId="0" fontId="1" fillId="0" borderId="14" xfId="55" applyFont="1" applyFill="1" applyBorder="1" applyAlignment="1" applyProtection="1">
      <alignment horizontal="center" vertical="center"/>
      <protection hidden="1"/>
    </xf>
    <xf numFmtId="0" fontId="1" fillId="0" borderId="15" xfId="55" applyFont="1" applyFill="1" applyBorder="1" applyAlignment="1" applyProtection="1">
      <alignment horizontal="center" vertical="center"/>
      <protection hidden="1"/>
    </xf>
    <xf numFmtId="0" fontId="1" fillId="0" borderId="0" xfId="55" applyFont="1" applyFill="1" applyBorder="1" applyAlignment="1" applyProtection="1">
      <alignment horizontal="center" vertical="center"/>
      <protection hidden="1"/>
    </xf>
    <xf numFmtId="0" fontId="1" fillId="0" borderId="16" xfId="55" applyFont="1" applyFill="1" applyBorder="1" applyAlignment="1" applyProtection="1">
      <alignment horizontal="center" vertical="center"/>
      <protection hidden="1"/>
    </xf>
    <xf numFmtId="0" fontId="3" fillId="0" borderId="17" xfId="55" applyFont="1" applyFill="1" applyBorder="1" applyAlignment="1" applyProtection="1">
      <alignment vertical="center"/>
      <protection hidden="1"/>
    </xf>
    <xf numFmtId="0" fontId="3" fillId="0" borderId="0" xfId="55" applyFont="1" applyFill="1" applyBorder="1" applyAlignment="1" applyProtection="1">
      <alignment vertical="center"/>
      <protection hidden="1"/>
    </xf>
    <xf numFmtId="0" fontId="1" fillId="0" borderId="0" xfId="55" applyFont="1" applyFill="1" applyBorder="1" applyAlignment="1" applyProtection="1">
      <alignment vertical="center"/>
      <protection hidden="1"/>
    </xf>
    <xf numFmtId="0" fontId="1" fillId="0" borderId="16" xfId="55" applyFont="1" applyFill="1" applyBorder="1" applyAlignment="1" applyProtection="1">
      <alignment vertical="center"/>
      <protection hidden="1"/>
    </xf>
    <xf numFmtId="0" fontId="10" fillId="0" borderId="0" xfId="55" applyFont="1" applyFill="1" applyBorder="1" applyAlignment="1" applyProtection="1">
      <alignment horizontal="right" vertical="center"/>
      <protection hidden="1"/>
    </xf>
    <xf numFmtId="0" fontId="10" fillId="0" borderId="0" xfId="55" applyFont="1" applyFill="1" applyBorder="1" applyAlignment="1" applyProtection="1">
      <alignment horizontal="left" vertical="center"/>
      <protection hidden="1"/>
    </xf>
    <xf numFmtId="0" fontId="4" fillId="0" borderId="17" xfId="55" applyFont="1" applyFill="1" applyBorder="1" applyAlignment="1" applyProtection="1">
      <alignment horizontal="center" vertical="center"/>
      <protection hidden="1"/>
    </xf>
    <xf numFmtId="0" fontId="12" fillId="0" borderId="0" xfId="55" applyFont="1" applyFill="1" applyBorder="1" applyAlignment="1" applyProtection="1">
      <alignment horizontal="center" vertical="center"/>
      <protection hidden="1"/>
    </xf>
    <xf numFmtId="0" fontId="4" fillId="0" borderId="16" xfId="55" applyFont="1" applyFill="1" applyBorder="1" applyAlignment="1" applyProtection="1">
      <alignment horizontal="center" vertical="center"/>
      <protection hidden="1"/>
    </xf>
    <xf numFmtId="0" fontId="4" fillId="0" borderId="0" xfId="55" applyFont="1" applyFill="1" applyAlignment="1">
      <alignment horizontal="center" vertical="center"/>
      <protection/>
    </xf>
    <xf numFmtId="0" fontId="1" fillId="0" borderId="17" xfId="55" applyFont="1" applyFill="1" applyBorder="1" applyAlignment="1" applyProtection="1">
      <alignment horizontal="center" vertical="center"/>
      <protection hidden="1"/>
    </xf>
    <xf numFmtId="0" fontId="17" fillId="25" borderId="18" xfId="55" applyFont="1" applyFill="1" applyBorder="1" applyAlignment="1" applyProtection="1">
      <alignment horizontal="center" vertical="center"/>
      <protection hidden="1"/>
    </xf>
    <xf numFmtId="0" fontId="17" fillId="26" borderId="19" xfId="55" applyFont="1" applyFill="1" applyBorder="1" applyAlignment="1" applyProtection="1">
      <alignment horizontal="center" vertical="center"/>
      <protection hidden="1"/>
    </xf>
    <xf numFmtId="0" fontId="17" fillId="26" borderId="20" xfId="55" applyFont="1" applyFill="1" applyBorder="1" applyAlignment="1" applyProtection="1">
      <alignment horizontal="center" vertical="center"/>
      <protection hidden="1"/>
    </xf>
    <xf numFmtId="0" fontId="17" fillId="26" borderId="21" xfId="55" applyFont="1" applyFill="1" applyBorder="1" applyAlignment="1" applyProtection="1">
      <alignment horizontal="center" vertical="center"/>
      <protection hidden="1"/>
    </xf>
    <xf numFmtId="0" fontId="5" fillId="0" borderId="0" xfId="55" applyFont="1" applyFill="1" applyBorder="1" applyAlignment="1" applyProtection="1">
      <alignment horizontal="center" vertical="center"/>
      <protection hidden="1"/>
    </xf>
    <xf numFmtId="0" fontId="3" fillId="0" borderId="17" xfId="55" applyFont="1" applyFill="1" applyBorder="1" applyAlignment="1" applyProtection="1">
      <alignment horizontal="center" vertical="center"/>
      <protection hidden="1"/>
    </xf>
    <xf numFmtId="0" fontId="3" fillId="0" borderId="0" xfId="55" applyFont="1" applyFill="1" applyBorder="1" applyAlignment="1" applyProtection="1">
      <alignment horizontal="center" vertical="center"/>
      <protection hidden="1"/>
    </xf>
    <xf numFmtId="0" fontId="18" fillId="25" borderId="22" xfId="55" applyFont="1" applyFill="1" applyBorder="1" applyAlignment="1" applyProtection="1">
      <alignment horizontal="center" vertical="center"/>
      <protection hidden="1"/>
    </xf>
    <xf numFmtId="0" fontId="21" fillId="25" borderId="22" xfId="55" applyFont="1" applyFill="1" applyBorder="1" applyAlignment="1" applyProtection="1">
      <alignment horizontal="center" vertical="center"/>
      <protection hidden="1"/>
    </xf>
    <xf numFmtId="0" fontId="18" fillId="25" borderId="23" xfId="55" applyFont="1" applyFill="1" applyBorder="1" applyAlignment="1" applyProtection="1">
      <alignment horizontal="center" vertical="center"/>
      <protection hidden="1"/>
    </xf>
    <xf numFmtId="0" fontId="18" fillId="25" borderId="24" xfId="55" applyFont="1" applyFill="1" applyBorder="1" applyAlignment="1" applyProtection="1">
      <alignment horizontal="center" vertical="center"/>
      <protection hidden="1"/>
    </xf>
    <xf numFmtId="0" fontId="18" fillId="0" borderId="0" xfId="55" applyFont="1" applyFill="1" applyBorder="1" applyAlignment="1" applyProtection="1">
      <alignment horizontal="center" vertical="center"/>
      <protection hidden="1"/>
    </xf>
    <xf numFmtId="0" fontId="19" fillId="27" borderId="0" xfId="55" applyFont="1" applyFill="1" applyBorder="1" applyAlignment="1" applyProtection="1">
      <alignment horizontal="center" vertical="center"/>
      <protection hidden="1"/>
    </xf>
    <xf numFmtId="0" fontId="20" fillId="0" borderId="0" xfId="55" applyFont="1" applyFill="1" applyBorder="1" applyAlignment="1" applyProtection="1">
      <alignment horizontal="center" vertical="center"/>
      <protection hidden="1"/>
    </xf>
    <xf numFmtId="0" fontId="19" fillId="0" borderId="0" xfId="55" applyFont="1" applyFill="1" applyBorder="1" applyAlignment="1" applyProtection="1">
      <alignment horizontal="center" vertical="center"/>
      <protection hidden="1"/>
    </xf>
    <xf numFmtId="0" fontId="1" fillId="0" borderId="25" xfId="55" applyFont="1" applyFill="1" applyBorder="1" applyAlignment="1">
      <alignment horizontal="center" vertical="center"/>
      <protection/>
    </xf>
    <xf numFmtId="0" fontId="1" fillId="0" borderId="26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left" vertical="center"/>
      <protection/>
    </xf>
    <xf numFmtId="0" fontId="1" fillId="0" borderId="26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 applyProtection="1">
      <alignment horizontal="left" vertical="center"/>
      <protection locked="0"/>
    </xf>
    <xf numFmtId="0" fontId="8" fillId="0" borderId="26" xfId="55" applyFont="1" applyFill="1" applyBorder="1" applyAlignment="1">
      <alignment horizontal="left" vertical="center"/>
      <protection/>
    </xf>
    <xf numFmtId="0" fontId="9" fillId="0" borderId="26" xfId="55" applyFont="1" applyFill="1" applyBorder="1" applyAlignment="1" applyProtection="1" quotePrefix="1">
      <alignment horizontal="right" vertical="center"/>
      <protection hidden="1"/>
    </xf>
    <xf numFmtId="0" fontId="9" fillId="0" borderId="27" xfId="55" applyFont="1" applyFill="1" applyBorder="1" applyAlignment="1" applyProtection="1" quotePrefix="1">
      <alignment horizontal="right" vertical="center"/>
      <protection hidden="1"/>
    </xf>
    <xf numFmtId="14" fontId="26" fillId="0" borderId="11" xfId="55" applyNumberFormat="1" applyFont="1" applyFill="1" applyBorder="1" applyAlignment="1" applyProtection="1">
      <alignment horizontal="center" vertical="center"/>
      <protection hidden="1"/>
    </xf>
    <xf numFmtId="0" fontId="26" fillId="0" borderId="11" xfId="55" applyFont="1" applyFill="1" applyBorder="1" applyAlignment="1" applyProtection="1">
      <alignment horizontal="center" vertical="center"/>
      <protection hidden="1"/>
    </xf>
    <xf numFmtId="0" fontId="26" fillId="0" borderId="12" xfId="55" applyFont="1" applyFill="1" applyBorder="1" applyAlignment="1" applyProtection="1">
      <alignment horizontal="center" vertical="center"/>
      <protection hidden="1"/>
    </xf>
    <xf numFmtId="173" fontId="19" fillId="0" borderId="28" xfId="55" applyNumberFormat="1" applyFont="1" applyFill="1" applyBorder="1" applyAlignment="1" applyProtection="1">
      <alignment horizontal="center" vertical="center"/>
      <protection hidden="1"/>
    </xf>
    <xf numFmtId="173" fontId="20" fillId="0" borderId="29" xfId="55" applyNumberFormat="1" applyFont="1" applyFill="1" applyBorder="1" applyAlignment="1" applyProtection="1">
      <alignment horizontal="center" vertical="center"/>
      <protection hidden="1"/>
    </xf>
    <xf numFmtId="173" fontId="19" fillId="0" borderId="30" xfId="55" applyNumberFormat="1" applyFont="1" applyFill="1" applyBorder="1" applyAlignment="1" applyProtection="1">
      <alignment horizontal="center" vertical="center"/>
      <protection hidden="1"/>
    </xf>
    <xf numFmtId="173" fontId="19" fillId="27" borderId="31" xfId="55" applyNumberFormat="1" applyFont="1" applyFill="1" applyBorder="1" applyAlignment="1" applyProtection="1">
      <alignment horizontal="center" vertical="center"/>
      <protection hidden="1"/>
    </xf>
    <xf numFmtId="173" fontId="20" fillId="0" borderId="32" xfId="55" applyNumberFormat="1" applyFont="1" applyFill="1" applyBorder="1" applyAlignment="1" applyProtection="1">
      <alignment horizontal="center" vertical="center"/>
      <protection hidden="1"/>
    </xf>
    <xf numFmtId="173" fontId="19" fillId="0" borderId="33" xfId="55" applyNumberFormat="1" applyFont="1" applyFill="1" applyBorder="1" applyAlignment="1" applyProtection="1">
      <alignment horizontal="center" vertical="center"/>
      <protection hidden="1"/>
    </xf>
    <xf numFmtId="173" fontId="19" fillId="0" borderId="34" xfId="55" applyNumberFormat="1" applyFont="1" applyFill="1" applyBorder="1" applyAlignment="1" applyProtection="1">
      <alignment horizontal="center" vertical="center"/>
      <protection hidden="1"/>
    </xf>
    <xf numFmtId="0" fontId="1" fillId="0" borderId="35" xfId="55" applyFont="1" applyFill="1" applyBorder="1" applyAlignment="1" applyProtection="1">
      <alignment horizontal="center" vertical="center" wrapText="1"/>
      <protection hidden="1"/>
    </xf>
    <xf numFmtId="0" fontId="1" fillId="0" borderId="36" xfId="55" applyFont="1" applyFill="1" applyBorder="1" applyAlignment="1" applyProtection="1">
      <alignment horizontal="center" vertical="center" wrapText="1"/>
      <protection hidden="1"/>
    </xf>
    <xf numFmtId="0" fontId="2" fillId="28" borderId="36" xfId="55" applyFont="1" applyFill="1" applyBorder="1" applyAlignment="1" applyProtection="1">
      <alignment horizontal="center" vertical="center" wrapText="1"/>
      <protection hidden="1"/>
    </xf>
    <xf numFmtId="0" fontId="2" fillId="0" borderId="36" xfId="55" applyFont="1" applyFill="1" applyBorder="1" applyAlignment="1" applyProtection="1">
      <alignment horizontal="center" vertical="center" wrapText="1"/>
      <protection hidden="1"/>
    </xf>
    <xf numFmtId="0" fontId="2" fillId="0" borderId="37" xfId="55" applyFont="1" applyFill="1" applyBorder="1" applyAlignment="1" applyProtection="1">
      <alignment horizontal="center" vertical="center" wrapText="1"/>
      <protection hidden="1"/>
    </xf>
    <xf numFmtId="0" fontId="2" fillId="0" borderId="0" xfId="55" applyFont="1" applyFill="1" applyAlignment="1">
      <alignment horizontal="center" vertical="center" wrapText="1"/>
      <protection/>
    </xf>
    <xf numFmtId="0" fontId="1" fillId="0" borderId="0" xfId="55" applyFont="1" applyFill="1" applyAlignment="1">
      <alignment horizontal="center" vertical="center" wrapText="1"/>
      <protection/>
    </xf>
    <xf numFmtId="173" fontId="19" fillId="27" borderId="28" xfId="55" applyNumberFormat="1" applyFont="1" applyFill="1" applyBorder="1" applyAlignment="1" applyProtection="1">
      <alignment horizontal="center" vertical="center"/>
      <protection hidden="1"/>
    </xf>
    <xf numFmtId="173" fontId="20" fillId="27" borderId="29" xfId="55" applyNumberFormat="1" applyFont="1" applyFill="1" applyBorder="1" applyAlignment="1" applyProtection="1">
      <alignment horizontal="center" vertical="center"/>
      <protection hidden="1"/>
    </xf>
    <xf numFmtId="173" fontId="27" fillId="0" borderId="29" xfId="55" applyNumberFormat="1" applyFont="1" applyFill="1" applyBorder="1" applyAlignment="1" applyProtection="1">
      <alignment horizontal="center" vertical="center"/>
      <protection hidden="1"/>
    </xf>
    <xf numFmtId="0" fontId="21" fillId="25" borderId="38" xfId="55" applyFont="1" applyFill="1" applyBorder="1" applyAlignment="1" applyProtection="1">
      <alignment horizontal="center" vertical="center"/>
      <protection hidden="1"/>
    </xf>
    <xf numFmtId="173" fontId="19" fillId="0" borderId="39" xfId="55" applyNumberFormat="1" applyFont="1" applyFill="1" applyBorder="1" applyAlignment="1" applyProtection="1">
      <alignment horizontal="center" vertical="center"/>
      <protection hidden="1"/>
    </xf>
    <xf numFmtId="14" fontId="1" fillId="0" borderId="0" xfId="55" applyNumberFormat="1" applyFont="1" applyFill="1" applyAlignment="1">
      <alignment horizontal="center" vertical="center"/>
      <protection/>
    </xf>
    <xf numFmtId="0" fontId="1" fillId="0" borderId="0" xfId="55" applyNumberFormat="1" applyFont="1" applyFill="1" applyAlignment="1">
      <alignment horizontal="center" vertical="center"/>
      <protection/>
    </xf>
    <xf numFmtId="0" fontId="28" fillId="29" borderId="35" xfId="0" applyFont="1" applyFill="1" applyBorder="1" applyAlignment="1">
      <alignment/>
    </xf>
    <xf numFmtId="0" fontId="29" fillId="0" borderId="35" xfId="0" applyFont="1" applyFill="1" applyBorder="1" applyAlignment="1">
      <alignment/>
    </xf>
    <xf numFmtId="0" fontId="30" fillId="0" borderId="35" xfId="0" applyFont="1" applyFill="1" applyBorder="1" applyAlignment="1">
      <alignment/>
    </xf>
    <xf numFmtId="0" fontId="4" fillId="0" borderId="0" xfId="55" applyFont="1" applyFill="1" applyBorder="1" applyAlignment="1" applyProtection="1">
      <alignment horizontal="center" vertical="center"/>
      <protection hidden="1"/>
    </xf>
    <xf numFmtId="0" fontId="9" fillId="0" borderId="0" xfId="55" applyFont="1" applyFill="1" applyBorder="1" applyAlignment="1" applyProtection="1" quotePrefix="1">
      <alignment horizontal="right" vertical="center"/>
      <protection hidden="1"/>
    </xf>
    <xf numFmtId="0" fontId="0" fillId="0" borderId="0" xfId="0" applyAlignment="1">
      <alignment vertical="top" wrapText="1"/>
    </xf>
    <xf numFmtId="0" fontId="21" fillId="25" borderId="22" xfId="55" applyNumberFormat="1" applyFont="1" applyFill="1" applyBorder="1" applyAlignment="1" applyProtection="1">
      <alignment horizontal="center" vertical="center"/>
      <protection hidden="1"/>
    </xf>
    <xf numFmtId="0" fontId="3" fillId="0" borderId="0" xfId="55" applyNumberFormat="1" applyFont="1" applyFill="1" applyBorder="1" applyAlignment="1" applyProtection="1">
      <alignment horizontal="center" vertical="center"/>
      <protection hidden="1"/>
    </xf>
    <xf numFmtId="0" fontId="18" fillId="25" borderId="22" xfId="55" applyNumberFormat="1" applyFont="1" applyFill="1" applyBorder="1" applyAlignment="1" applyProtection="1">
      <alignment horizontal="center" vertical="center"/>
      <protection hidden="1"/>
    </xf>
    <xf numFmtId="0" fontId="1" fillId="0" borderId="16" xfId="55" applyNumberFormat="1" applyFont="1" applyFill="1" applyBorder="1" applyAlignment="1" applyProtection="1">
      <alignment horizontal="center" vertical="center"/>
      <protection hidden="1"/>
    </xf>
    <xf numFmtId="0" fontId="21" fillId="25" borderId="17" xfId="55" applyFont="1" applyFill="1" applyBorder="1" applyAlignment="1" applyProtection="1">
      <alignment horizontal="center" vertical="center"/>
      <protection hidden="1"/>
    </xf>
    <xf numFmtId="0" fontId="18" fillId="25" borderId="40" xfId="55" applyFont="1" applyFill="1" applyBorder="1" applyAlignment="1" applyProtection="1">
      <alignment horizontal="center" vertical="center"/>
      <protection hidden="1"/>
    </xf>
    <xf numFmtId="173" fontId="19" fillId="0" borderId="31" xfId="55" applyNumberFormat="1" applyFont="1" applyFill="1" applyBorder="1" applyAlignment="1" applyProtection="1">
      <alignment horizontal="center" vertical="center"/>
      <protection hidden="1"/>
    </xf>
    <xf numFmtId="173" fontId="19" fillId="0" borderId="41" xfId="55" applyNumberFormat="1" applyFont="1" applyFill="1" applyBorder="1" applyAlignment="1" applyProtection="1">
      <alignment horizontal="center" vertical="center"/>
      <protection hidden="1"/>
    </xf>
    <xf numFmtId="173" fontId="19" fillId="0" borderId="42" xfId="55" applyNumberFormat="1" applyFont="1" applyFill="1" applyBorder="1" applyAlignment="1" applyProtection="1">
      <alignment horizontal="center" vertical="center"/>
      <protection hidden="1"/>
    </xf>
    <xf numFmtId="173" fontId="20" fillId="0" borderId="43" xfId="55" applyNumberFormat="1" applyFont="1" applyFill="1" applyBorder="1" applyAlignment="1" applyProtection="1">
      <alignment horizontal="center" vertical="center"/>
      <protection hidden="1"/>
    </xf>
    <xf numFmtId="173" fontId="20" fillId="0" borderId="44" xfId="55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>
      <alignment horizontal="center" vertical="center" wrapText="1"/>
    </xf>
    <xf numFmtId="0" fontId="32" fillId="29" borderId="35" xfId="0" applyFont="1" applyFill="1" applyBorder="1" applyAlignment="1">
      <alignment/>
    </xf>
    <xf numFmtId="0" fontId="31" fillId="0" borderId="35" xfId="0" applyFont="1" applyFill="1" applyBorder="1" applyAlignment="1">
      <alignment/>
    </xf>
    <xf numFmtId="173" fontId="19" fillId="27" borderId="39" xfId="55" applyNumberFormat="1" applyFont="1" applyFill="1" applyBorder="1" applyAlignment="1" applyProtection="1">
      <alignment horizontal="center" vertical="center"/>
      <protection hidden="1"/>
    </xf>
    <xf numFmtId="173" fontId="20" fillId="0" borderId="45" xfId="55" applyNumberFormat="1" applyFont="1" applyFill="1" applyBorder="1" applyAlignment="1" applyProtection="1">
      <alignment horizontal="center" vertical="center"/>
      <protection hidden="1"/>
    </xf>
    <xf numFmtId="173" fontId="27" fillId="27" borderId="44" xfId="55" applyNumberFormat="1" applyFont="1" applyFill="1" applyBorder="1" applyAlignment="1" applyProtection="1">
      <alignment horizontal="center" vertical="center"/>
      <protection hidden="1"/>
    </xf>
    <xf numFmtId="173" fontId="33" fillId="0" borderId="46" xfId="55" applyNumberFormat="1" applyFont="1" applyFill="1" applyBorder="1" applyAlignment="1" applyProtection="1">
      <alignment horizontal="center" vertical="center"/>
      <protection hidden="1"/>
    </xf>
    <xf numFmtId="173" fontId="33" fillId="27" borderId="34" xfId="55" applyNumberFormat="1" applyFont="1" applyFill="1" applyBorder="1" applyAlignment="1" applyProtection="1">
      <alignment horizontal="center" vertical="center"/>
      <protection hidden="1"/>
    </xf>
    <xf numFmtId="173" fontId="33" fillId="0" borderId="34" xfId="55" applyNumberFormat="1" applyFont="1" applyFill="1" applyBorder="1" applyAlignment="1" applyProtection="1">
      <alignment horizontal="center" vertical="center"/>
      <protection hidden="1"/>
    </xf>
    <xf numFmtId="1" fontId="19" fillId="0" borderId="28" xfId="55" applyNumberFormat="1" applyFont="1" applyFill="1" applyBorder="1" applyAlignment="1" applyProtection="1">
      <alignment horizontal="center" vertical="center"/>
      <protection hidden="1"/>
    </xf>
    <xf numFmtId="1" fontId="19" fillId="27" borderId="47" xfId="55" applyNumberFormat="1" applyFont="1" applyFill="1" applyBorder="1" applyAlignment="1" applyProtection="1">
      <alignment horizontal="center" vertical="center"/>
      <protection hidden="1"/>
    </xf>
    <xf numFmtId="1" fontId="27" fillId="27" borderId="48" xfId="55" applyNumberFormat="1" applyFont="1" applyFill="1" applyBorder="1" applyAlignment="1" applyProtection="1">
      <alignment horizontal="center" vertical="center"/>
      <protection hidden="1"/>
    </xf>
    <xf numFmtId="1" fontId="19" fillId="27" borderId="49" xfId="55" applyNumberFormat="1" applyFont="1" applyFill="1" applyBorder="1" applyAlignment="1" applyProtection="1">
      <alignment horizontal="center" vertical="center"/>
      <protection hidden="1"/>
    </xf>
    <xf numFmtId="1" fontId="27" fillId="27" borderId="50" xfId="55" applyNumberFormat="1" applyFont="1" applyFill="1" applyBorder="1" applyAlignment="1" applyProtection="1">
      <alignment horizontal="center" vertical="center"/>
      <protection hidden="1"/>
    </xf>
    <xf numFmtId="1" fontId="19" fillId="27" borderId="33" xfId="55" applyNumberFormat="1" applyFont="1" applyFill="1" applyBorder="1" applyAlignment="1" applyProtection="1">
      <alignment horizontal="center" vertical="center"/>
      <protection hidden="1"/>
    </xf>
    <xf numFmtId="1" fontId="19" fillId="0" borderId="39" xfId="55" applyNumberFormat="1" applyFont="1" applyFill="1" applyBorder="1" applyAlignment="1" applyProtection="1">
      <alignment horizontal="center" vertical="center"/>
      <protection hidden="1"/>
    </xf>
    <xf numFmtId="1" fontId="20" fillId="0" borderId="32" xfId="55" applyNumberFormat="1" applyFont="1" applyFill="1" applyBorder="1" applyAlignment="1" applyProtection="1">
      <alignment horizontal="center" vertical="center"/>
      <protection hidden="1"/>
    </xf>
    <xf numFmtId="1" fontId="20" fillId="0" borderId="29" xfId="55" applyNumberFormat="1" applyFont="1" applyFill="1" applyBorder="1" applyAlignment="1" applyProtection="1">
      <alignment horizontal="center" vertical="center"/>
      <protection hidden="1"/>
    </xf>
    <xf numFmtId="1" fontId="19" fillId="0" borderId="30" xfId="55" applyNumberFormat="1" applyFont="1" applyFill="1" applyBorder="1" applyAlignment="1" applyProtection="1">
      <alignment horizontal="center" vertical="center"/>
      <protection hidden="1"/>
    </xf>
    <xf numFmtId="173" fontId="20" fillId="0" borderId="51" xfId="55" applyNumberFormat="1" applyFont="1" applyFill="1" applyBorder="1" applyAlignment="1" applyProtection="1">
      <alignment horizontal="center" vertical="center"/>
      <protection hidden="1"/>
    </xf>
    <xf numFmtId="14" fontId="1" fillId="0" borderId="0" xfId="55" applyNumberFormat="1" applyFont="1" applyFill="1" applyAlignment="1" applyProtection="1">
      <alignment vertical="center"/>
      <protection/>
    </xf>
    <xf numFmtId="14" fontId="3" fillId="0" borderId="0" xfId="55" applyNumberFormat="1" applyFont="1" applyFill="1" applyAlignment="1" applyProtection="1">
      <alignment horizontal="centerContinuous" vertical="center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4" fillId="0" borderId="44" xfId="55" applyFont="1" applyFill="1" applyBorder="1" applyAlignment="1">
      <alignment horizontal="center" vertical="center" wrapText="1"/>
      <protection/>
    </xf>
    <xf numFmtId="0" fontId="35" fillId="0" borderId="39" xfId="55" applyFont="1" applyFill="1" applyBorder="1" applyAlignment="1">
      <alignment horizontal="center" vertical="center" wrapText="1"/>
      <protection/>
    </xf>
    <xf numFmtId="0" fontId="36" fillId="0" borderId="17" xfId="55" applyFont="1" applyFill="1" applyBorder="1" applyAlignment="1" applyProtection="1">
      <alignment horizontal="center" vertical="center"/>
      <protection hidden="1"/>
    </xf>
    <xf numFmtId="0" fontId="36" fillId="0" borderId="0" xfId="55" applyFont="1" applyFill="1" applyBorder="1" applyAlignment="1" applyProtection="1">
      <alignment horizontal="center" vertical="center" wrapText="1"/>
      <protection hidden="1"/>
    </xf>
    <xf numFmtId="0" fontId="34" fillId="0" borderId="43" xfId="55" applyFont="1" applyFill="1" applyBorder="1" applyAlignment="1">
      <alignment horizontal="center" vertical="center" wrapText="1"/>
      <protection/>
    </xf>
    <xf numFmtId="0" fontId="34" fillId="0" borderId="16" xfId="55" applyFont="1" applyFill="1" applyBorder="1" applyAlignment="1" applyProtection="1">
      <alignment horizontal="center" vertical="center"/>
      <protection hidden="1"/>
    </xf>
    <xf numFmtId="0" fontId="34" fillId="0" borderId="0" xfId="55" applyFont="1" applyFill="1" applyBorder="1" applyAlignment="1" applyProtection="1">
      <alignment horizontal="center" vertical="center"/>
      <protection hidden="1"/>
    </xf>
    <xf numFmtId="0" fontId="34" fillId="0" borderId="0" xfId="0" applyFont="1" applyAlignment="1">
      <alignment/>
    </xf>
    <xf numFmtId="0" fontId="34" fillId="0" borderId="0" xfId="55" applyFont="1" applyFill="1" applyAlignment="1">
      <alignment horizontal="center" vertical="center"/>
      <protection/>
    </xf>
    <xf numFmtId="0" fontId="36" fillId="0" borderId="0" xfId="55" applyFont="1" applyFill="1" applyBorder="1" applyAlignment="1" applyProtection="1">
      <alignment horizontal="center" vertical="center"/>
      <protection hidden="1"/>
    </xf>
    <xf numFmtId="0" fontId="37" fillId="0" borderId="17" xfId="55" applyFont="1" applyFill="1" applyBorder="1" applyAlignment="1" applyProtection="1">
      <alignment horizontal="center" vertical="center"/>
      <protection hidden="1"/>
    </xf>
    <xf numFmtId="0" fontId="38" fillId="0" borderId="34" xfId="55" applyFont="1" applyFill="1" applyBorder="1" applyAlignment="1">
      <alignment horizontal="center" vertical="center" wrapText="1"/>
      <protection/>
    </xf>
    <xf numFmtId="0" fontId="39" fillId="0" borderId="16" xfId="55" applyFont="1" applyFill="1" applyBorder="1" applyAlignment="1" applyProtection="1">
      <alignment horizontal="center" vertical="center"/>
      <protection hidden="1"/>
    </xf>
    <xf numFmtId="0" fontId="39" fillId="0" borderId="0" xfId="55" applyFont="1" applyFill="1" applyBorder="1" applyAlignment="1" applyProtection="1">
      <alignment horizontal="center" vertical="center"/>
      <protection hidden="1"/>
    </xf>
    <xf numFmtId="0" fontId="40" fillId="0" borderId="0" xfId="0" applyFont="1" applyAlignment="1">
      <alignment/>
    </xf>
    <xf numFmtId="0" fontId="39" fillId="0" borderId="0" xfId="55" applyFont="1" applyFill="1" applyAlignment="1">
      <alignment horizontal="center" vertical="center"/>
      <protection/>
    </xf>
    <xf numFmtId="0" fontId="37" fillId="0" borderId="0" xfId="55" applyFont="1" applyFill="1" applyBorder="1" applyAlignment="1" applyProtection="1">
      <alignment horizontal="center" vertical="center"/>
      <protection hidden="1"/>
    </xf>
    <xf numFmtId="0" fontId="41" fillId="0" borderId="0" xfId="55" applyFont="1" applyFill="1" applyBorder="1" applyAlignment="1" applyProtection="1">
      <alignment horizontal="center" vertical="center"/>
      <protection hidden="1"/>
    </xf>
    <xf numFmtId="0" fontId="41" fillId="0" borderId="0" xfId="55" applyFont="1" applyFill="1" applyAlignment="1">
      <alignment horizontal="center" vertical="center"/>
      <protection/>
    </xf>
    <xf numFmtId="0" fontId="35" fillId="0" borderId="52" xfId="55" applyFont="1" applyFill="1" applyBorder="1" applyAlignment="1">
      <alignment horizontal="center" vertical="center" wrapText="1"/>
      <protection/>
    </xf>
    <xf numFmtId="0" fontId="34" fillId="0" borderId="53" xfId="55" applyFont="1" applyFill="1" applyBorder="1" applyAlignment="1">
      <alignment horizontal="center" vertical="center" wrapText="1"/>
      <protection/>
    </xf>
    <xf numFmtId="0" fontId="38" fillId="0" borderId="54" xfId="55" applyFont="1" applyFill="1" applyBorder="1" applyAlignment="1">
      <alignment horizontal="center" vertical="center" wrapText="1"/>
      <protection/>
    </xf>
    <xf numFmtId="0" fontId="34" fillId="0" borderId="55" xfId="55" applyFont="1" applyFill="1" applyBorder="1" applyAlignment="1">
      <alignment horizontal="center" vertical="center" wrapText="1"/>
      <protection/>
    </xf>
    <xf numFmtId="0" fontId="35" fillId="0" borderId="55" xfId="55" applyFont="1" applyFill="1" applyBorder="1" applyAlignment="1">
      <alignment horizontal="center" vertical="center" wrapText="1"/>
      <protection/>
    </xf>
    <xf numFmtId="0" fontId="3" fillId="0" borderId="0" xfId="55" applyFont="1" applyFill="1" applyAlignment="1" applyProtection="1">
      <alignment vertical="center"/>
      <protection/>
    </xf>
    <xf numFmtId="14" fontId="26" fillId="0" borderId="35" xfId="55" applyNumberFormat="1" applyFont="1" applyFill="1" applyBorder="1" applyAlignment="1" applyProtection="1">
      <alignment horizontal="center" vertical="center"/>
      <protection hidden="1"/>
    </xf>
    <xf numFmtId="0" fontId="1" fillId="0" borderId="35" xfId="55" applyFont="1" applyFill="1" applyBorder="1" applyAlignment="1">
      <alignment horizontal="center" vertical="center"/>
      <protection/>
    </xf>
    <xf numFmtId="2" fontId="1" fillId="0" borderId="35" xfId="55" applyNumberFormat="1" applyFont="1" applyFill="1" applyBorder="1" applyAlignment="1">
      <alignment horizontal="center" vertical="center"/>
      <protection/>
    </xf>
    <xf numFmtId="1" fontId="1" fillId="0" borderId="35" xfId="55" applyNumberFormat="1" applyFont="1" applyFill="1" applyBorder="1" applyAlignment="1">
      <alignment horizontal="center" vertical="center"/>
      <protection/>
    </xf>
    <xf numFmtId="14" fontId="1" fillId="0" borderId="35" xfId="55" applyNumberFormat="1" applyFont="1" applyFill="1" applyBorder="1" applyAlignment="1">
      <alignment horizontal="center" vertical="center"/>
      <protection/>
    </xf>
    <xf numFmtId="0" fontId="17" fillId="25" borderId="18" xfId="55" applyFont="1" applyFill="1" applyBorder="1" applyAlignment="1" applyProtection="1">
      <alignment horizontal="right" vertical="center"/>
      <protection hidden="1"/>
    </xf>
    <xf numFmtId="0" fontId="18" fillId="25" borderId="56" xfId="55" applyFont="1" applyFill="1" applyBorder="1" applyAlignment="1" applyProtection="1">
      <alignment horizontal="center" vertical="center"/>
      <protection hidden="1"/>
    </xf>
    <xf numFmtId="0" fontId="0" fillId="0" borderId="57" xfId="0" applyBorder="1" applyAlignment="1">
      <alignment horizontal="center" vertical="center"/>
    </xf>
    <xf numFmtId="0" fontId="18" fillId="25" borderId="58" xfId="55" applyFont="1" applyFill="1" applyBorder="1" applyAlignment="1" applyProtection="1">
      <alignment horizontal="center" vertical="center"/>
      <protection hidden="1"/>
    </xf>
    <xf numFmtId="0" fontId="0" fillId="0" borderId="59" xfId="0" applyBorder="1" applyAlignment="1">
      <alignment horizontal="center" vertical="center"/>
    </xf>
    <xf numFmtId="0" fontId="18" fillId="25" borderId="60" xfId="55" applyFont="1" applyFill="1" applyBorder="1" applyAlignment="1" applyProtection="1">
      <alignment horizontal="center" vertical="center"/>
      <protection hidden="1"/>
    </xf>
    <xf numFmtId="0" fontId="18" fillId="25" borderId="57" xfId="55" applyFont="1" applyFill="1" applyBorder="1" applyAlignment="1" applyProtection="1">
      <alignment horizontal="center" vertical="center"/>
      <protection hidden="1"/>
    </xf>
    <xf numFmtId="0" fontId="13" fillId="0" borderId="26" xfId="55" applyFont="1" applyFill="1" applyBorder="1" applyAlignment="1" applyProtection="1">
      <alignment horizontal="right" vertical="center"/>
      <protection hidden="1"/>
    </xf>
    <xf numFmtId="0" fontId="14" fillId="0" borderId="26" xfId="55" applyFont="1" applyFill="1" applyBorder="1" applyAlignment="1" applyProtection="1">
      <alignment horizontal="center" vertical="center"/>
      <protection hidden="1"/>
    </xf>
    <xf numFmtId="0" fontId="13" fillId="0" borderId="26" xfId="55" applyFont="1" applyFill="1" applyBorder="1" applyAlignment="1" applyProtection="1">
      <alignment horizontal="center" vertical="center"/>
      <protection hidden="1"/>
    </xf>
    <xf numFmtId="0" fontId="16" fillId="0" borderId="26" xfId="55" applyFont="1" applyFill="1" applyBorder="1" applyAlignment="1" applyProtection="1">
      <alignment horizontal="center" vertical="center"/>
      <protection hidden="1"/>
    </xf>
    <xf numFmtId="0" fontId="21" fillId="25" borderId="56" xfId="55" applyFont="1" applyFill="1" applyBorder="1" applyAlignment="1" applyProtection="1">
      <alignment horizontal="center" vertical="center"/>
      <protection hidden="1"/>
    </xf>
    <xf numFmtId="0" fontId="21" fillId="25" borderId="60" xfId="55" applyFont="1" applyFill="1" applyBorder="1" applyAlignment="1" applyProtection="1">
      <alignment horizontal="center" vertical="center"/>
      <protection hidden="1"/>
    </xf>
    <xf numFmtId="0" fontId="21" fillId="25" borderId="57" xfId="55" applyFont="1" applyFill="1" applyBorder="1" applyAlignment="1" applyProtection="1">
      <alignment horizontal="center" vertical="center"/>
      <protection hidden="1"/>
    </xf>
    <xf numFmtId="1" fontId="3" fillId="25" borderId="0" xfId="55" applyNumberFormat="1" applyFont="1" applyFill="1" applyAlignment="1" applyProtection="1" quotePrefix="1">
      <alignment horizontal="center" vertical="center"/>
      <protection locked="0"/>
    </xf>
    <xf numFmtId="0" fontId="22" fillId="0" borderId="0" xfId="55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vertical="center"/>
    </xf>
    <xf numFmtId="0" fontId="13" fillId="0" borderId="26" xfId="55" applyFont="1" applyFill="1" applyBorder="1" applyAlignment="1" applyProtection="1">
      <alignment horizontal="left" vertical="center"/>
      <protection hidden="1"/>
    </xf>
    <xf numFmtId="0" fontId="14" fillId="0" borderId="26" xfId="55" applyFont="1" applyFill="1" applyBorder="1" applyAlignment="1" applyProtection="1">
      <alignment horizontal="right" vertical="center"/>
      <protection hidden="1"/>
    </xf>
    <xf numFmtId="0" fontId="14" fillId="0" borderId="26" xfId="55" applyFont="1" applyFill="1" applyBorder="1" applyAlignment="1" applyProtection="1">
      <alignment horizontal="left" vertical="center"/>
      <protection hidden="1"/>
    </xf>
    <xf numFmtId="0" fontId="16" fillId="0" borderId="26" xfId="55" applyFont="1" applyFill="1" applyBorder="1" applyAlignment="1" applyProtection="1">
      <alignment horizontal="right" vertical="center"/>
      <protection hidden="1"/>
    </xf>
    <xf numFmtId="0" fontId="16" fillId="0" borderId="26" xfId="55" applyFont="1" applyFill="1" applyBorder="1" applyAlignment="1" applyProtection="1">
      <alignment horizontal="left" vertical="center"/>
      <protection hidden="1"/>
    </xf>
    <xf numFmtId="0" fontId="15" fillId="0" borderId="26" xfId="55" applyFont="1" applyFill="1" applyBorder="1" applyAlignment="1" applyProtection="1">
      <alignment horizontal="left" vertical="center"/>
      <protection hidden="1"/>
    </xf>
    <xf numFmtId="0" fontId="11" fillId="0" borderId="26" xfId="55" applyFont="1" applyFill="1" applyBorder="1" applyAlignment="1" applyProtection="1">
      <alignment horizontal="right" vertical="center"/>
      <protection hidden="1"/>
    </xf>
    <xf numFmtId="0" fontId="11" fillId="0" borderId="26" xfId="55" applyFont="1" applyFill="1" applyBorder="1" applyAlignment="1" applyProtection="1">
      <alignment horizontal="left" vertical="center"/>
      <protection hidden="1"/>
    </xf>
    <xf numFmtId="0" fontId="15" fillId="0" borderId="26" xfId="55" applyFont="1" applyFill="1" applyBorder="1" applyAlignment="1" applyProtection="1">
      <alignment horizontal="right" vertic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AL-A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666750</xdr:colOff>
      <xdr:row>12</xdr:row>
      <xdr:rowOff>66675</xdr:rowOff>
    </xdr:from>
    <xdr:to>
      <xdr:col>8</xdr:col>
      <xdr:colOff>485775</xdr:colOff>
      <xdr:row>15</xdr:row>
      <xdr:rowOff>180975</xdr:rowOff>
    </xdr:to>
    <xdr:pic>
      <xdr:nvPicPr>
        <xdr:cNvPr id="1" name="Picture 65" descr="modern_zarathust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742950"/>
          <a:ext cx="590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57150</xdr:colOff>
      <xdr:row>9</xdr:row>
      <xdr:rowOff>142875</xdr:rowOff>
    </xdr:from>
    <xdr:to>
      <xdr:col>13</xdr:col>
      <xdr:colOff>0</xdr:colOff>
      <xdr:row>9</xdr:row>
      <xdr:rowOff>142875</xdr:rowOff>
    </xdr:to>
    <xdr:sp>
      <xdr:nvSpPr>
        <xdr:cNvPr id="2" name="Line 1"/>
        <xdr:cNvSpPr>
          <a:spLocks/>
        </xdr:cNvSpPr>
      </xdr:nvSpPr>
      <xdr:spPr>
        <a:xfrm flipH="1">
          <a:off x="6810375" y="1428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13</xdr:row>
      <xdr:rowOff>28575</xdr:rowOff>
    </xdr:from>
    <xdr:to>
      <xdr:col>2</xdr:col>
      <xdr:colOff>238125</xdr:colOff>
      <xdr:row>14</xdr:row>
      <xdr:rowOff>219075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/>
        <a:srcRect l="14773" t="7142" r="32954" b="17143"/>
        <a:stretch>
          <a:fillRect/>
        </a:stretch>
      </xdr:blipFill>
      <xdr:spPr>
        <a:xfrm>
          <a:off x="323850" y="866775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47625</xdr:colOff>
      <xdr:row>12</xdr:row>
      <xdr:rowOff>142875</xdr:rowOff>
    </xdr:from>
    <xdr:to>
      <xdr:col>26</xdr:col>
      <xdr:colOff>47625</xdr:colOff>
      <xdr:row>14</xdr:row>
      <xdr:rowOff>190500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87825" y="819150"/>
          <a:ext cx="771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180975</xdr:colOff>
      <xdr:row>11</xdr:row>
      <xdr:rowOff>200025</xdr:rowOff>
    </xdr:from>
    <xdr:to>
      <xdr:col>22</xdr:col>
      <xdr:colOff>581025</xdr:colOff>
      <xdr:row>15</xdr:row>
      <xdr:rowOff>200025</xdr:rowOff>
    </xdr:to>
    <xdr:pic>
      <xdr:nvPicPr>
        <xdr:cNvPr id="5" name="Picture 64" descr="Frvhar"/>
        <xdr:cNvPicPr preferRelativeResize="1">
          <a:picLocks noChangeAspect="1"/>
        </xdr:cNvPicPr>
      </xdr:nvPicPr>
      <xdr:blipFill>
        <a:blip r:embed="rId4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12849225" y="657225"/>
          <a:ext cx="2257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10"/>
  <sheetViews>
    <sheetView showGridLines="0" showZeros="0" tabSelected="1" zoomScale="70" zoomScaleNormal="70" zoomScalePageLayoutView="0" workbookViewId="0" topLeftCell="D10">
      <selection activeCell="O12" sqref="O12"/>
    </sheetView>
  </sheetViews>
  <sheetFormatPr defaultColWidth="9.140625" defaultRowHeight="12.75"/>
  <cols>
    <col min="1" max="1" width="3.140625" style="1" customWidth="1"/>
    <col min="2" max="2" width="4.7109375" style="1" customWidth="1"/>
    <col min="3" max="9" width="11.57421875" style="1" customWidth="1"/>
    <col min="10" max="10" width="7.7109375" style="1" customWidth="1"/>
    <col min="11" max="11" width="4.7109375" style="1" customWidth="1"/>
    <col min="12" max="18" width="11.57421875" style="1" customWidth="1"/>
    <col min="19" max="19" width="7.7109375" style="1" customWidth="1"/>
    <col min="20" max="20" width="4.7109375" style="1" customWidth="1"/>
    <col min="21" max="27" width="11.57421875" style="1" customWidth="1"/>
    <col min="28" max="28" width="3.7109375" style="1" customWidth="1"/>
    <col min="29" max="29" width="10.8515625" style="1" bestFit="1" customWidth="1"/>
    <col min="30" max="30" width="10.8515625" style="1" hidden="1" customWidth="1"/>
    <col min="31" max="31" width="10.8515625" style="0" customWidth="1"/>
    <col min="32" max="32" width="9.140625" style="1" customWidth="1"/>
    <col min="33" max="33" width="12.00390625" style="1" customWidth="1"/>
    <col min="34" max="16384" width="9.140625" style="1" customWidth="1"/>
  </cols>
  <sheetData>
    <row r="1" spans="1:33" s="75" customFormat="1" ht="12.75" hidden="1">
      <c r="A1" s="69"/>
      <c r="B1" s="70"/>
      <c r="C1" s="71" t="s">
        <v>21</v>
      </c>
      <c r="D1" s="71" t="s">
        <v>22</v>
      </c>
      <c r="E1" s="71" t="s">
        <v>23</v>
      </c>
      <c r="F1" s="71" t="s">
        <v>24</v>
      </c>
      <c r="G1" s="72"/>
      <c r="H1" s="72"/>
      <c r="I1" s="73"/>
      <c r="J1" s="72"/>
      <c r="K1" s="72"/>
      <c r="L1" s="72"/>
      <c r="M1" s="71" t="s">
        <v>25</v>
      </c>
      <c r="N1" s="71" t="s">
        <v>26</v>
      </c>
      <c r="O1" s="71" t="s">
        <v>27</v>
      </c>
      <c r="P1" s="71" t="s">
        <v>28</v>
      </c>
      <c r="Q1" s="72"/>
      <c r="R1" s="73"/>
      <c r="S1" s="72"/>
      <c r="T1" s="72"/>
      <c r="U1" s="71" t="s">
        <v>29</v>
      </c>
      <c r="V1" s="71" t="s">
        <v>30</v>
      </c>
      <c r="W1" s="71" t="s">
        <v>31</v>
      </c>
      <c r="X1" s="71" t="s">
        <v>32</v>
      </c>
      <c r="Y1" s="72"/>
      <c r="Z1" s="72"/>
      <c r="AA1" s="72"/>
      <c r="AB1" s="74"/>
      <c r="AC1" s="74"/>
      <c r="AD1"/>
      <c r="AE1"/>
      <c r="AF1"/>
      <c r="AG1"/>
    </row>
    <row r="2" spans="1:33" ht="12.75" hidden="1">
      <c r="A2" s="2"/>
      <c r="B2" s="3"/>
      <c r="C2" s="153">
        <f>H2-I3+((I10-YEAR(H2))*365+(I3))</f>
        <v>41139</v>
      </c>
      <c r="D2" s="59">
        <f>U2+30</f>
        <v>41229</v>
      </c>
      <c r="E2" s="59">
        <f>V2+30</f>
        <v>41319</v>
      </c>
      <c r="F2" s="59">
        <f>W2+30</f>
        <v>41409</v>
      </c>
      <c r="G2" s="59"/>
      <c r="H2" s="149">
        <v>259</v>
      </c>
      <c r="I2" s="150"/>
      <c r="J2" s="60"/>
      <c r="K2" s="60"/>
      <c r="L2" s="60">
        <v>30</v>
      </c>
      <c r="M2" s="59">
        <f>C2+30</f>
        <v>41169</v>
      </c>
      <c r="N2" s="59">
        <f>D2+30</f>
        <v>41259</v>
      </c>
      <c r="O2" s="59">
        <f>E2+30</f>
        <v>41349</v>
      </c>
      <c r="P2" s="59">
        <f>F2+30</f>
        <v>41439</v>
      </c>
      <c r="Q2" s="60"/>
      <c r="R2" s="61"/>
      <c r="S2" s="60"/>
      <c r="T2" s="60"/>
      <c r="U2" s="59">
        <f>M2+30</f>
        <v>41199</v>
      </c>
      <c r="V2" s="59">
        <f>N2+30</f>
        <v>41289</v>
      </c>
      <c r="W2" s="59">
        <f>O2+30</f>
        <v>41379</v>
      </c>
      <c r="X2" s="59">
        <f>P2+30</f>
        <v>41469</v>
      </c>
      <c r="Y2" s="60"/>
      <c r="Z2" s="4"/>
      <c r="AA2" s="4"/>
      <c r="AD2"/>
      <c r="AF2"/>
      <c r="AG2"/>
    </row>
    <row r="3" spans="1:40" ht="12.75" hidden="1">
      <c r="A3" s="2"/>
      <c r="B3" s="3"/>
      <c r="C3" s="149">
        <f>SUM(C2+29)</f>
        <v>41168</v>
      </c>
      <c r="D3" s="59">
        <f>SUM(D2+29)</f>
        <v>41258</v>
      </c>
      <c r="E3" s="59">
        <f>SUM(E2+29)</f>
        <v>41348</v>
      </c>
      <c r="F3" s="59">
        <f>SUM(F2+29)</f>
        <v>41438</v>
      </c>
      <c r="G3" s="59"/>
      <c r="H3" s="151">
        <f>(I10-YEAR(H2))/4</f>
        <v>28</v>
      </c>
      <c r="I3" s="152">
        <f>ROUNDDOWN(H3,0)</f>
        <v>28</v>
      </c>
      <c r="J3" s="60"/>
      <c r="K3" s="60"/>
      <c r="L3" s="60"/>
      <c r="M3" s="59">
        <f>SUM(M2+29)</f>
        <v>41198</v>
      </c>
      <c r="N3" s="59">
        <f>SUM(N2+29)</f>
        <v>41288</v>
      </c>
      <c r="O3" s="59">
        <f>SUM(O2+29)</f>
        <v>41378</v>
      </c>
      <c r="P3" s="59">
        <f>SUM(P2+29)</f>
        <v>41468</v>
      </c>
      <c r="Q3" s="60"/>
      <c r="R3" s="61"/>
      <c r="S3" s="60"/>
      <c r="T3" s="60"/>
      <c r="U3" s="59">
        <f>SUM(U2+29)</f>
        <v>41228</v>
      </c>
      <c r="V3" s="59">
        <f>SUM(V2+29)</f>
        <v>41318</v>
      </c>
      <c r="W3" s="59">
        <f>SUM(W2+29)</f>
        <v>41408</v>
      </c>
      <c r="X3" s="59">
        <f>SUM(X2+34)</f>
        <v>41503</v>
      </c>
      <c r="Y3" s="60"/>
      <c r="Z3" s="4"/>
      <c r="AA3" s="4"/>
      <c r="AC3" s="1">
        <v>1</v>
      </c>
      <c r="AD3">
        <v>2</v>
      </c>
      <c r="AE3">
        <v>3</v>
      </c>
      <c r="AF3">
        <v>4</v>
      </c>
      <c r="AG3">
        <v>5</v>
      </c>
      <c r="AH3" s="1">
        <v>6</v>
      </c>
      <c r="AI3" s="1">
        <v>7</v>
      </c>
      <c r="AJ3" s="1">
        <v>8</v>
      </c>
      <c r="AK3" s="1">
        <v>9</v>
      </c>
      <c r="AL3" s="1">
        <v>10</v>
      </c>
      <c r="AM3" s="1">
        <v>11</v>
      </c>
      <c r="AN3" s="1">
        <v>12</v>
      </c>
    </row>
    <row r="4" spans="1:40" ht="12.75" hidden="1">
      <c r="A4" s="6" t="s">
        <v>6</v>
      </c>
      <c r="B4" s="7">
        <f>MONTH(C2)</f>
        <v>8</v>
      </c>
      <c r="C4" s="4">
        <f>IF(WEEKDAY(C2)=1,1,0)</f>
        <v>0</v>
      </c>
      <c r="D4" s="4">
        <f>IF(WEEKDAY(C2)=2,1,0)</f>
        <v>0</v>
      </c>
      <c r="E4" s="4">
        <f>IF(WEEKDAY(C2)=3,1,0)</f>
        <v>0</v>
      </c>
      <c r="F4" s="4">
        <f>IF(WEEKDAY(C2)=4,1,0)</f>
        <v>0</v>
      </c>
      <c r="G4" s="4">
        <f>IF(WEEKDAY(C2)=5,1,0)</f>
        <v>0</v>
      </c>
      <c r="H4" s="4">
        <f>IF(WEEKDAY(C2)=6,1,0)</f>
        <v>0</v>
      </c>
      <c r="I4" s="5">
        <f>IF(WEEKDAY(C2)=7,1,0)</f>
        <v>1</v>
      </c>
      <c r="J4" s="7" t="s">
        <v>10</v>
      </c>
      <c r="K4" s="7">
        <f>MONTH(M2)</f>
        <v>9</v>
      </c>
      <c r="L4" s="4">
        <f>IF(WEEKDAY($M$2)=1,1,0)</f>
        <v>0</v>
      </c>
      <c r="M4" s="4">
        <f>IF(WEEKDAY($M$2)=2,1,0)</f>
        <v>1</v>
      </c>
      <c r="N4" s="4">
        <f>IF(WEEKDAY($M$2)=3,1,0)</f>
        <v>0</v>
      </c>
      <c r="O4" s="4">
        <f>IF(WEEKDAY($M$2)=4,1,0)</f>
        <v>0</v>
      </c>
      <c r="P4" s="4">
        <f>IF(WEEKDAY($M$2)=5,1,0)</f>
        <v>0</v>
      </c>
      <c r="Q4" s="4">
        <f>IF(WEEKDAY($M$2)=6,1,0)</f>
        <v>0</v>
      </c>
      <c r="R4" s="5">
        <f>IF(WEEKDAY($M$2)=7,1,0)</f>
        <v>0</v>
      </c>
      <c r="S4" s="7" t="s">
        <v>3</v>
      </c>
      <c r="T4" s="7">
        <f>MONTH(U2)</f>
        <v>10</v>
      </c>
      <c r="U4" s="4">
        <f>IF(WEEKDAY($U$2)=1,1,0)</f>
        <v>0</v>
      </c>
      <c r="V4" s="4">
        <f>IF(WEEKDAY($U$2)=2,1,0)</f>
        <v>0</v>
      </c>
      <c r="W4" s="4">
        <f>IF(WEEKDAY($U$2)=3,1,0)</f>
        <v>0</v>
      </c>
      <c r="X4" s="4">
        <f>IF(WEEKDAY($U$2)=4,1,0)</f>
        <v>1</v>
      </c>
      <c r="Y4" s="4">
        <f>IF(WEEKDAY($U$2)=5,1,0)</f>
        <v>0</v>
      </c>
      <c r="Z4" s="4">
        <f>IF(WEEKDAY($U$2)=6,1,0)</f>
        <v>0</v>
      </c>
      <c r="AA4" s="4">
        <f>IF(WEEKDAY($U$2)=7,1,0)</f>
        <v>0</v>
      </c>
      <c r="AC4" s="1" t="s">
        <v>0</v>
      </c>
      <c r="AD4" t="s">
        <v>4</v>
      </c>
      <c r="AE4" t="s">
        <v>8</v>
      </c>
      <c r="AF4" t="s">
        <v>1</v>
      </c>
      <c r="AG4" t="s">
        <v>5</v>
      </c>
      <c r="AH4" s="1" t="s">
        <v>9</v>
      </c>
      <c r="AI4" s="1" t="s">
        <v>2</v>
      </c>
      <c r="AJ4" s="1" t="s">
        <v>6</v>
      </c>
      <c r="AK4" s="1" t="s">
        <v>10</v>
      </c>
      <c r="AL4" s="1" t="s">
        <v>3</v>
      </c>
      <c r="AM4" s="1" t="s">
        <v>7</v>
      </c>
      <c r="AN4" s="1" t="s">
        <v>11</v>
      </c>
    </row>
    <row r="5" spans="1:33" ht="12.75" hidden="1">
      <c r="A5" s="6" t="s">
        <v>7</v>
      </c>
      <c r="B5" s="7">
        <f>MONTH(D2)</f>
        <v>11</v>
      </c>
      <c r="C5" s="4">
        <f>IF(WEEKDAY($D$2)=1,1,0)</f>
        <v>0</v>
      </c>
      <c r="D5" s="4">
        <f>IF(WEEKDAY($D$2)=2,1,0)</f>
        <v>0</v>
      </c>
      <c r="E5" s="4">
        <f>IF(WEEKDAY($D$2)=3,1,0)</f>
        <v>0</v>
      </c>
      <c r="F5" s="4">
        <f>IF(WEEKDAY($D$2)=4,1,0)</f>
        <v>0</v>
      </c>
      <c r="G5" s="4">
        <f>IF(WEEKDAY($D$2)=5,1,0)</f>
        <v>0</v>
      </c>
      <c r="H5" s="4">
        <f>IF(WEEKDAY($D$2)=6,1,0)</f>
        <v>1</v>
      </c>
      <c r="I5" s="5">
        <f>IF(WEEKDAY($D$2)=7,1,0)</f>
        <v>0</v>
      </c>
      <c r="J5" s="7" t="s">
        <v>11</v>
      </c>
      <c r="K5" s="7">
        <f>MONTH(N2)</f>
        <v>12</v>
      </c>
      <c r="L5" s="4">
        <f>IF(WEEKDAY($N$2)=1,1,0)</f>
        <v>1</v>
      </c>
      <c r="M5" s="4">
        <f>IF(WEEKDAY($N$2)=2,1,0)</f>
        <v>0</v>
      </c>
      <c r="N5" s="4">
        <f>IF(WEEKDAY($N$2)=3,1,0)</f>
        <v>0</v>
      </c>
      <c r="O5" s="4">
        <f>IF(WEEKDAY($N$2)=4,1,0)</f>
        <v>0</v>
      </c>
      <c r="P5" s="4">
        <f>IF(WEEKDAY($N$2)=5,1,0)</f>
        <v>0</v>
      </c>
      <c r="Q5" s="4">
        <f>IF(WEEKDAY($N$2)=6,1,0)</f>
        <v>0</v>
      </c>
      <c r="R5" s="5">
        <f>IF(WEEKDAY($N$2)=7,1,0)</f>
        <v>0</v>
      </c>
      <c r="S5" s="7" t="s">
        <v>0</v>
      </c>
      <c r="T5" s="7">
        <f>MONTH(V2)</f>
        <v>1</v>
      </c>
      <c r="U5" s="4">
        <f>IF(WEEKDAY($V$2)=1,1,0)</f>
        <v>0</v>
      </c>
      <c r="V5" s="4">
        <f>IF(WEEKDAY($V$2)=2,1,0)</f>
        <v>0</v>
      </c>
      <c r="W5" s="4">
        <f>IF(WEEKDAY($V$2)=3,1,0)</f>
        <v>1</v>
      </c>
      <c r="X5" s="4">
        <f>IF(WEEKDAY($V$2)=4,1,0)</f>
        <v>0</v>
      </c>
      <c r="Y5" s="4">
        <f>IF(WEEKDAY($V$2)=5,1,0)</f>
        <v>0</v>
      </c>
      <c r="Z5" s="4">
        <f>IF(WEEKDAY($V$2)=6,1,0)</f>
        <v>0</v>
      </c>
      <c r="AA5" s="4">
        <f>IF(WEEKDAY($V$2)=7,1,0)</f>
        <v>0</v>
      </c>
      <c r="AD5"/>
      <c r="AF5"/>
      <c r="AG5"/>
    </row>
    <row r="6" spans="1:33" ht="12.75" hidden="1">
      <c r="A6" s="6" t="s">
        <v>4</v>
      </c>
      <c r="B6" s="7">
        <f>MONTH(E2)</f>
        <v>2</v>
      </c>
      <c r="C6" s="4">
        <f>IF(WEEKDAY($E$2)=1,1,0)</f>
        <v>0</v>
      </c>
      <c r="D6" s="4">
        <f>IF(WEEKDAY($E$2)=2,1,0)</f>
        <v>0</v>
      </c>
      <c r="E6" s="4">
        <f>IF(WEEKDAY($E$2)=3,1,0)</f>
        <v>0</v>
      </c>
      <c r="F6" s="4">
        <f>IF(WEEKDAY($E$2)=4,1,0)</f>
        <v>0</v>
      </c>
      <c r="G6" s="4">
        <f>IF(WEEKDAY($E$2)=5,1,0)</f>
        <v>1</v>
      </c>
      <c r="H6" s="4">
        <f>IF(WEEKDAY($E$2)=6,1,0)</f>
        <v>0</v>
      </c>
      <c r="I6" s="5">
        <f>IF(WEEKDAY($E$2)=7,1,0)</f>
        <v>0</v>
      </c>
      <c r="J6" s="7" t="s">
        <v>8</v>
      </c>
      <c r="K6" s="7">
        <f>MONTH(O2)</f>
        <v>3</v>
      </c>
      <c r="L6" s="4">
        <f>IF(WEEKDAY($O$2)=1,1,0)</f>
        <v>0</v>
      </c>
      <c r="M6" s="4">
        <f>IF(WEEKDAY($O$2)=2,1,0)</f>
        <v>0</v>
      </c>
      <c r="N6" s="4">
        <f>IF(WEEKDAY($O$2)=3,1,0)</f>
        <v>0</v>
      </c>
      <c r="O6" s="4">
        <f>IF(WEEKDAY($O$2)=4,1,0)</f>
        <v>0</v>
      </c>
      <c r="P6" s="4">
        <f>IF(WEEKDAY($O$2)=5,1,0)</f>
        <v>0</v>
      </c>
      <c r="Q6" s="4">
        <f>IF(WEEKDAY($O$2)=6,1,0)</f>
        <v>0</v>
      </c>
      <c r="R6" s="5">
        <f>IF(WEEKDAY($O$2)=7,1,0)</f>
        <v>1</v>
      </c>
      <c r="S6" s="7" t="s">
        <v>1</v>
      </c>
      <c r="T6" s="7">
        <f>MONTH(W2)</f>
        <v>4</v>
      </c>
      <c r="U6" s="4">
        <f>IF(WEEKDAY($W$2)=1,1,0)</f>
        <v>0</v>
      </c>
      <c r="V6" s="4">
        <f>IF(WEEKDAY($W$2)=2,1,0)</f>
        <v>1</v>
      </c>
      <c r="W6" s="4">
        <f>IF(WEEKDAY($W$2)=3,1,0)</f>
        <v>0</v>
      </c>
      <c r="X6" s="4">
        <f>IF(WEEKDAY($W$2)=4,1,0)</f>
        <v>0</v>
      </c>
      <c r="Y6" s="4">
        <f>IF(WEEKDAY($W$2)=5,1,0)</f>
        <v>0</v>
      </c>
      <c r="Z6" s="4">
        <f>IF(WEEKDAY($W$2)=6,1,0)</f>
        <v>0</v>
      </c>
      <c r="AA6" s="4">
        <f>IF(WEEKDAY($W$2)=7,1,0)</f>
        <v>0</v>
      </c>
      <c r="AD6"/>
      <c r="AF6"/>
      <c r="AG6"/>
    </row>
    <row r="7" spans="1:33" ht="12.75" hidden="1">
      <c r="A7" s="6" t="s">
        <v>5</v>
      </c>
      <c r="B7" s="7">
        <f>MONTH(F2)</f>
        <v>5</v>
      </c>
      <c r="C7" s="4">
        <f>IF(WEEKDAY($F$2)=1,1,0)</f>
        <v>0</v>
      </c>
      <c r="D7" s="4">
        <f>IF(WEEKDAY($F$2)=2,1,0)</f>
        <v>0</v>
      </c>
      <c r="E7" s="4">
        <f>IF(WEEKDAY($F$2)=3,1,0)</f>
        <v>0</v>
      </c>
      <c r="F7" s="4">
        <f>IF(WEEKDAY($F$2)=4,1,0)</f>
        <v>1</v>
      </c>
      <c r="G7" s="4">
        <f>IF(WEEKDAY($F$2)=5,1,0)</f>
        <v>0</v>
      </c>
      <c r="H7" s="4">
        <f>IF(WEEKDAY($F$2)=6,1,0)</f>
        <v>0</v>
      </c>
      <c r="I7" s="5">
        <f>IF(WEEKDAY($F$2)=7,1,0)</f>
        <v>0</v>
      </c>
      <c r="J7" s="7" t="s">
        <v>9</v>
      </c>
      <c r="K7" s="7">
        <f>MONTH(P2)</f>
        <v>6</v>
      </c>
      <c r="L7" s="4">
        <f>IF(WEEKDAY($P$2)=1,1,0)</f>
        <v>0</v>
      </c>
      <c r="M7" s="4">
        <f>IF(WEEKDAY($P$2)=2,1,0)</f>
        <v>0</v>
      </c>
      <c r="N7" s="4">
        <f>IF(WEEKDAY($P$2)=3,1,0)</f>
        <v>0</v>
      </c>
      <c r="O7" s="4">
        <f>IF(WEEKDAY($P$2)=4,1,0)</f>
        <v>0</v>
      </c>
      <c r="P7" s="4">
        <f>IF(WEEKDAY($P$2)=5,1,0)</f>
        <v>0</v>
      </c>
      <c r="Q7" s="4">
        <f>IF(WEEKDAY($P$2)=6,1,0)</f>
        <v>1</v>
      </c>
      <c r="R7" s="5">
        <f>IF(WEEKDAY($P$2)=7,1,0)</f>
        <v>0</v>
      </c>
      <c r="S7" s="7" t="s">
        <v>2</v>
      </c>
      <c r="T7" s="7">
        <f>MONTH(X2)</f>
        <v>7</v>
      </c>
      <c r="U7" s="4">
        <f>IF(WEEKDAY($X$2)=1,1,0)</f>
        <v>1</v>
      </c>
      <c r="V7" s="4">
        <f>IF(WEEKDAY($X$2)=2,1,0)</f>
        <v>0</v>
      </c>
      <c r="W7" s="4">
        <f>IF(WEEKDAY($X$2)=3,1,0)</f>
        <v>0</v>
      </c>
      <c r="X7" s="4">
        <f>IF(WEEKDAY($X$2)=4,1,0)</f>
        <v>0</v>
      </c>
      <c r="Y7" s="4">
        <f>IF(WEEKDAY($X$2)=5,1,0)</f>
        <v>0</v>
      </c>
      <c r="Z7" s="4">
        <f>IF(WEEKDAY($X$2)=6,1,0)</f>
        <v>0</v>
      </c>
      <c r="AA7" s="4">
        <f>IF(WEEKDAY($X$2)=7,1,0)</f>
        <v>0</v>
      </c>
      <c r="AD7"/>
      <c r="AF7"/>
      <c r="AG7"/>
    </row>
    <row r="8" spans="1:36" ht="22.5" hidden="1">
      <c r="A8" s="100" t="s">
        <v>67</v>
      </c>
      <c r="B8" s="88">
        <v>1</v>
      </c>
      <c r="C8" s="88">
        <v>2</v>
      </c>
      <c r="D8" s="88">
        <v>3</v>
      </c>
      <c r="E8" s="88">
        <v>4</v>
      </c>
      <c r="F8" s="88">
        <v>5</v>
      </c>
      <c r="G8" s="88">
        <v>6</v>
      </c>
      <c r="H8" s="88">
        <v>7</v>
      </c>
      <c r="I8" s="88">
        <v>8</v>
      </c>
      <c r="J8" s="88">
        <v>9</v>
      </c>
      <c r="K8" s="88">
        <v>10</v>
      </c>
      <c r="L8" s="88">
        <v>11</v>
      </c>
      <c r="M8" s="88">
        <v>12</v>
      </c>
      <c r="N8" s="88">
        <v>13</v>
      </c>
      <c r="O8" s="88">
        <v>14</v>
      </c>
      <c r="P8" s="88">
        <v>15</v>
      </c>
      <c r="Q8" s="88">
        <v>16</v>
      </c>
      <c r="R8" s="88">
        <v>17</v>
      </c>
      <c r="S8" s="88">
        <v>18</v>
      </c>
      <c r="T8" s="88">
        <v>19</v>
      </c>
      <c r="U8" s="88">
        <v>20</v>
      </c>
      <c r="V8" s="88">
        <v>21</v>
      </c>
      <c r="W8" s="88">
        <v>22</v>
      </c>
      <c r="X8" s="88">
        <v>23</v>
      </c>
      <c r="Y8" s="88">
        <v>24</v>
      </c>
      <c r="Z8" s="88">
        <v>25</v>
      </c>
      <c r="AA8" s="88">
        <v>26</v>
      </c>
      <c r="AB8" s="88">
        <v>27</v>
      </c>
      <c r="AC8" s="88">
        <v>28</v>
      </c>
      <c r="AD8" s="88">
        <v>29</v>
      </c>
      <c r="AE8" s="88">
        <v>30</v>
      </c>
      <c r="AF8" s="88">
        <v>31</v>
      </c>
      <c r="AG8" s="88">
        <v>32</v>
      </c>
      <c r="AH8" s="88">
        <v>33</v>
      </c>
      <c r="AI8" s="1">
        <v>34</v>
      </c>
      <c r="AJ8" s="1">
        <v>35</v>
      </c>
    </row>
    <row r="9" spans="1:36" ht="22.5" hidden="1">
      <c r="A9" s="100" t="s">
        <v>68</v>
      </c>
      <c r="B9" s="83" t="s">
        <v>33</v>
      </c>
      <c r="C9" s="84" t="s">
        <v>34</v>
      </c>
      <c r="D9" s="83" t="s">
        <v>35</v>
      </c>
      <c r="E9" s="85" t="s">
        <v>36</v>
      </c>
      <c r="F9" s="83" t="s">
        <v>37</v>
      </c>
      <c r="G9" s="85" t="s">
        <v>38</v>
      </c>
      <c r="H9" s="83" t="s">
        <v>39</v>
      </c>
      <c r="I9" s="85" t="s">
        <v>40</v>
      </c>
      <c r="J9" s="83" t="s">
        <v>41</v>
      </c>
      <c r="K9" s="85" t="s">
        <v>42</v>
      </c>
      <c r="L9" s="83" t="s">
        <v>43</v>
      </c>
      <c r="M9" s="85" t="s">
        <v>44</v>
      </c>
      <c r="N9" s="83" t="s">
        <v>45</v>
      </c>
      <c r="O9" s="85" t="s">
        <v>46</v>
      </c>
      <c r="P9" s="83" t="s">
        <v>47</v>
      </c>
      <c r="Q9" s="85" t="s">
        <v>48</v>
      </c>
      <c r="R9" s="83" t="s">
        <v>49</v>
      </c>
      <c r="S9" s="85" t="s">
        <v>50</v>
      </c>
      <c r="T9" s="83" t="s">
        <v>51</v>
      </c>
      <c r="U9" s="85" t="s">
        <v>52</v>
      </c>
      <c r="V9" s="83" t="s">
        <v>53</v>
      </c>
      <c r="W9" s="85" t="s">
        <v>54</v>
      </c>
      <c r="X9" s="83" t="s">
        <v>55</v>
      </c>
      <c r="Y9" s="85" t="s">
        <v>56</v>
      </c>
      <c r="Z9" s="83" t="s">
        <v>57</v>
      </c>
      <c r="AA9" s="85" t="s">
        <v>58</v>
      </c>
      <c r="AB9" s="83" t="s">
        <v>59</v>
      </c>
      <c r="AC9" s="83" t="s">
        <v>66</v>
      </c>
      <c r="AD9" s="83" t="s">
        <v>60</v>
      </c>
      <c r="AE9" s="85" t="s">
        <v>61</v>
      </c>
      <c r="AF9" s="101" t="s">
        <v>69</v>
      </c>
      <c r="AG9" s="102" t="s">
        <v>70</v>
      </c>
      <c r="AH9" s="101" t="s">
        <v>71</v>
      </c>
      <c r="AI9" s="102" t="s">
        <v>72</v>
      </c>
      <c r="AJ9" s="101" t="s">
        <v>73</v>
      </c>
    </row>
    <row r="10" spans="1:33" ht="19.5">
      <c r="A10" s="8"/>
      <c r="B10" s="9"/>
      <c r="C10" s="10" t="s">
        <v>76</v>
      </c>
      <c r="D10" s="11"/>
      <c r="E10" s="11"/>
      <c r="F10" s="11"/>
      <c r="G10" s="11"/>
      <c r="H10" s="148" t="s">
        <v>75</v>
      </c>
      <c r="I10" s="168">
        <v>2012</v>
      </c>
      <c r="J10" s="168"/>
      <c r="K10" s="168"/>
      <c r="N10" s="13" t="s">
        <v>65</v>
      </c>
      <c r="O10" s="14"/>
      <c r="P10" s="14"/>
      <c r="Q10" s="14"/>
      <c r="R10" s="14"/>
      <c r="S10" s="14"/>
      <c r="U10" s="81"/>
      <c r="V10" s="81"/>
      <c r="Y10" s="82"/>
      <c r="AD10">
        <v>1900</v>
      </c>
      <c r="AF10"/>
      <c r="AG10"/>
    </row>
    <row r="11" spans="1:33" ht="16.5">
      <c r="A11" s="15"/>
      <c r="B11" s="15"/>
      <c r="C11" s="16" t="s">
        <v>86</v>
      </c>
      <c r="D11" s="17"/>
      <c r="E11" s="17"/>
      <c r="F11" s="17"/>
      <c r="G11" s="17"/>
      <c r="H11" s="12"/>
      <c r="I11" s="18"/>
      <c r="J11" s="18"/>
      <c r="K11" s="18"/>
      <c r="AD11">
        <v>1901</v>
      </c>
      <c r="AF11"/>
      <c r="AG11"/>
    </row>
    <row r="12" spans="1:33" ht="17.25" thickBot="1">
      <c r="A12" s="15"/>
      <c r="B12" s="15"/>
      <c r="C12" s="16"/>
      <c r="D12" s="17"/>
      <c r="E12" s="17"/>
      <c r="F12" s="17"/>
      <c r="G12" s="17"/>
      <c r="H12" s="120"/>
      <c r="I12" s="121"/>
      <c r="J12" s="18"/>
      <c r="K12" s="18"/>
      <c r="AD12">
        <v>1902</v>
      </c>
      <c r="AF12"/>
      <c r="AG12"/>
    </row>
    <row r="13" spans="1:33" ht="12.75">
      <c r="A13" s="19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2"/>
      <c r="AC13" s="23"/>
      <c r="AD13">
        <v>1903</v>
      </c>
      <c r="AF13"/>
      <c r="AG13"/>
    </row>
    <row r="14" spans="1:33" ht="24.75">
      <c r="A14" s="25"/>
      <c r="B14" s="26"/>
      <c r="C14" s="27"/>
      <c r="D14" s="27"/>
      <c r="E14" s="27"/>
      <c r="F14" s="27"/>
      <c r="G14" s="27"/>
      <c r="H14" s="27"/>
      <c r="I14" s="27"/>
      <c r="J14" s="169" t="s">
        <v>12</v>
      </c>
      <c r="K14" s="169"/>
      <c r="L14" s="169"/>
      <c r="M14" s="169"/>
      <c r="N14" s="169"/>
      <c r="O14" s="169"/>
      <c r="P14" s="170" t="str">
        <f>CONCATENATE(YEAR(C2)," - ",YEAR(C2)+1)</f>
        <v>2012 - 2013</v>
      </c>
      <c r="Q14" s="170"/>
      <c r="R14" s="171"/>
      <c r="S14" s="171"/>
      <c r="T14" s="171"/>
      <c r="U14" s="27"/>
      <c r="V14" s="27"/>
      <c r="W14" s="27"/>
      <c r="X14" s="27"/>
      <c r="Y14" s="27"/>
      <c r="Z14" s="27"/>
      <c r="AA14" s="27"/>
      <c r="AB14" s="28"/>
      <c r="AC14" s="27"/>
      <c r="AD14">
        <v>1904</v>
      </c>
      <c r="AF14"/>
      <c r="AG14"/>
    </row>
    <row r="15" spans="1:33" ht="20.25">
      <c r="A15" s="25"/>
      <c r="B15" s="26"/>
      <c r="C15" s="27"/>
      <c r="D15" s="27"/>
      <c r="E15" s="27"/>
      <c r="F15" s="27"/>
      <c r="G15" s="27"/>
      <c r="H15" s="27"/>
      <c r="I15" s="27"/>
      <c r="J15" s="29"/>
      <c r="K15" s="29"/>
      <c r="L15" s="29"/>
      <c r="M15" s="29"/>
      <c r="N15" s="29"/>
      <c r="O15" s="29"/>
      <c r="P15" s="30"/>
      <c r="Q15" s="30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8"/>
      <c r="AC15" s="27"/>
      <c r="AD15">
        <v>1905</v>
      </c>
      <c r="AF15"/>
      <c r="AG15"/>
    </row>
    <row r="16" spans="1:33" ht="18.75" thickBot="1">
      <c r="A16" s="31"/>
      <c r="B16" s="178" t="str">
        <f>CONCATENATE("Fravardin ")</f>
        <v>Fravardin </v>
      </c>
      <c r="C16" s="178"/>
      <c r="D16" s="178"/>
      <c r="E16" s="178"/>
      <c r="F16" s="179" t="str">
        <f>CONCATENATE("(",,LOOKUP(B4,$AC$3:$AN$3,$AC$4:$AN$4),"-",LOOKUP(B4+1,$AC$3:$AN$3,$AC$4:$AN$4),")")</f>
        <v>(Aug-Sep)</v>
      </c>
      <c r="G16" s="179"/>
      <c r="H16" s="179"/>
      <c r="I16" s="179"/>
      <c r="J16" s="32"/>
      <c r="K16" s="161" t="s">
        <v>77</v>
      </c>
      <c r="L16" s="161"/>
      <c r="M16" s="161"/>
      <c r="N16" s="161"/>
      <c r="O16" s="172" t="str">
        <f>CONCATENATE("(",,LOOKUP(K4,$AC$3:$AN$3,$AC$4:$AN$4),"-",LOOKUP(K4+1,$AC$3:$AN$3,$AC$4:$AN$4),")")</f>
        <v>(Sep-Oct)</v>
      </c>
      <c r="P16" s="172"/>
      <c r="Q16" s="172"/>
      <c r="R16" s="172"/>
      <c r="S16" s="32"/>
      <c r="T16" s="173" t="s">
        <v>38</v>
      </c>
      <c r="U16" s="173"/>
      <c r="V16" s="173"/>
      <c r="W16" s="173"/>
      <c r="X16" s="174" t="str">
        <f>CONCATENATE("(",,LOOKUP(T4,$AC$3:$AN$3,$AC$4:$AN$4),"-",LOOKUP(T4+1,$AC$3:$AN$3,$AC$4:$AN$4),")")</f>
        <v>(Oct-Nov)</v>
      </c>
      <c r="Y16" s="174"/>
      <c r="Z16" s="174"/>
      <c r="AA16" s="174"/>
      <c r="AB16" s="33"/>
      <c r="AC16" s="23"/>
      <c r="AD16">
        <v>1906</v>
      </c>
      <c r="AF16"/>
      <c r="AG16"/>
    </row>
    <row r="17" spans="1:33" ht="13.5">
      <c r="A17" s="35"/>
      <c r="B17" s="36" t="s">
        <v>13</v>
      </c>
      <c r="C17" s="37" t="s">
        <v>14</v>
      </c>
      <c r="D17" s="38" t="s">
        <v>15</v>
      </c>
      <c r="E17" s="38" t="s">
        <v>16</v>
      </c>
      <c r="F17" s="38" t="s">
        <v>17</v>
      </c>
      <c r="G17" s="38" t="s">
        <v>18</v>
      </c>
      <c r="H17" s="38" t="s">
        <v>19</v>
      </c>
      <c r="I17" s="39" t="s">
        <v>20</v>
      </c>
      <c r="J17" s="40"/>
      <c r="K17" s="36" t="s">
        <v>13</v>
      </c>
      <c r="L17" s="37" t="s">
        <v>14</v>
      </c>
      <c r="M17" s="38" t="s">
        <v>15</v>
      </c>
      <c r="N17" s="38" t="s">
        <v>16</v>
      </c>
      <c r="O17" s="38" t="s">
        <v>17</v>
      </c>
      <c r="P17" s="38" t="s">
        <v>18</v>
      </c>
      <c r="Q17" s="38" t="s">
        <v>19</v>
      </c>
      <c r="R17" s="39" t="s">
        <v>20</v>
      </c>
      <c r="S17" s="40"/>
      <c r="T17" s="154" t="s">
        <v>13</v>
      </c>
      <c r="U17" s="37" t="s">
        <v>14</v>
      </c>
      <c r="V17" s="38" t="s">
        <v>15</v>
      </c>
      <c r="W17" s="38" t="s">
        <v>16</v>
      </c>
      <c r="X17" s="38" t="s">
        <v>17</v>
      </c>
      <c r="Y17" s="38" t="s">
        <v>18</v>
      </c>
      <c r="Z17" s="38" t="s">
        <v>19</v>
      </c>
      <c r="AA17" s="39" t="s">
        <v>20</v>
      </c>
      <c r="AB17" s="24"/>
      <c r="AC17" s="23"/>
      <c r="AD17">
        <v>1907</v>
      </c>
      <c r="AF17"/>
      <c r="AG17"/>
    </row>
    <row r="18" spans="1:33" ht="13.5" customHeight="1">
      <c r="A18" s="41"/>
      <c r="B18" s="166">
        <v>1</v>
      </c>
      <c r="C18" s="95">
        <f>IF($C$4=1,$C$2,0)</f>
        <v>0</v>
      </c>
      <c r="D18" s="104">
        <f>IF($D$4=1,$C$2,IF(C18&gt;0,C18+1,0))</f>
        <v>0</v>
      </c>
      <c r="E18" s="104">
        <f>IF($E$4=1,C2,IF(D18&gt;0,D18+1,0))</f>
        <v>0</v>
      </c>
      <c r="F18" s="104">
        <f>IF($F$4=1,$C$2,IF(E18&gt;0,E18+1,0))</f>
        <v>0</v>
      </c>
      <c r="G18" s="104">
        <f>IF($G$4=1,C2,IF(F18&gt;0,F18+1,0))</f>
        <v>0</v>
      </c>
      <c r="H18" s="104">
        <f>IF($H$4=1,C2,IF(G18&gt;0,G18+1,0))</f>
        <v>0</v>
      </c>
      <c r="I18" s="106">
        <f>IF($I$4=1,C2,IF(H18&gt;0,H18+1,0))</f>
        <v>41139</v>
      </c>
      <c r="J18" s="42"/>
      <c r="K18" s="159">
        <f>IF(B28&gt;0,B26+1,B26)</f>
        <v>6</v>
      </c>
      <c r="L18" s="62">
        <f>IF($L$4=1,$M$2,0)</f>
        <v>0</v>
      </c>
      <c r="M18" s="104">
        <f>IF($M$4=1,$M$2,IF(L18&gt;0,L18+1,0))</f>
        <v>41169</v>
      </c>
      <c r="N18" s="104">
        <f>IF($N$4=1,$M$2,IF(M18&gt;0,M18+1,0))</f>
        <v>41170</v>
      </c>
      <c r="O18" s="104">
        <f>IF($O$4=1,$M$2,IF(N18&gt;0,N18+1,0))</f>
        <v>41171</v>
      </c>
      <c r="P18" s="104">
        <f>IF($P$4=1,$M$2,IF(O18&gt;0,O18+1,0))</f>
        <v>41172</v>
      </c>
      <c r="Q18" s="104">
        <f>IF($Q$4=1,$M$2,IF(P18&gt;0,P18+1,0))</f>
        <v>41173</v>
      </c>
      <c r="R18" s="106">
        <f>IF($R$4=1,$M$2,IF(Q18&gt;0,Q18+1,0))</f>
        <v>41174</v>
      </c>
      <c r="S18" s="42"/>
      <c r="T18" s="159">
        <f>IF(K28&gt;0,K26+1,K26)</f>
        <v>10</v>
      </c>
      <c r="U18" s="62">
        <f>IF($U$4=1,$U$2,0)</f>
        <v>0</v>
      </c>
      <c r="V18" s="104">
        <f>IF($V$4=1,$U$2,IF(U18&gt;0,U18+1,0))</f>
        <v>0</v>
      </c>
      <c r="W18" s="63">
        <f>IF($W$4=1,$U$2,IF(V18&gt;0,V18+1,0))</f>
        <v>0</v>
      </c>
      <c r="X18" s="63">
        <f>IF($X$4=1,$U$2,IF(W18&gt;0,W18+1,0))</f>
        <v>41199</v>
      </c>
      <c r="Y18" s="63">
        <f>IF($Y$4=1,$U$2,IF(X18&gt;0,X18+1,0))</f>
        <v>41200</v>
      </c>
      <c r="Z18" s="63">
        <f>IF($Z$4=1,$U$2,IF(Y18&gt;0,Y18+1,0))</f>
        <v>41201</v>
      </c>
      <c r="AA18" s="106">
        <f>IF($AA$4=1,$U$2,IF(Z18&gt;0,Z18+1,0))</f>
        <v>41202</v>
      </c>
      <c r="AB18" s="24"/>
      <c r="AC18" s="23"/>
      <c r="AD18">
        <v>1908</v>
      </c>
      <c r="AF18"/>
      <c r="AG18"/>
    </row>
    <row r="19" spans="1:33" s="139" customFormat="1" ht="13.5" customHeight="1">
      <c r="A19" s="134"/>
      <c r="B19" s="156"/>
      <c r="C19" s="125">
        <f aca="true" t="shared" si="0" ref="C19:I19">IF(C18&lt;&gt;0,LOOKUP(C78,$B$8:$AJ$8,$B$9:$AJ$9),0)</f>
        <v>0</v>
      </c>
      <c r="D19" s="124">
        <f t="shared" si="0"/>
        <v>0</v>
      </c>
      <c r="E19" s="124">
        <f t="shared" si="0"/>
        <v>0</v>
      </c>
      <c r="F19" s="124">
        <f t="shared" si="0"/>
        <v>0</v>
      </c>
      <c r="G19" s="124">
        <f>IF(G18&lt;&gt;0,LOOKUP(G78,$B$8:$AJ$8,$B$9:$AJ$9),0)</f>
        <v>0</v>
      </c>
      <c r="H19" s="124">
        <f t="shared" si="0"/>
        <v>0</v>
      </c>
      <c r="I19" s="135" t="str">
        <f t="shared" si="0"/>
        <v>Hormazd</v>
      </c>
      <c r="J19" s="127"/>
      <c r="K19" s="156"/>
      <c r="L19" s="125">
        <f aca="true" t="shared" si="1" ref="L19:R19">IF(L18&lt;&gt;0,LOOKUP(L78,$B$8:$AJ$8,$B$9:$AJ$9),0)</f>
        <v>0</v>
      </c>
      <c r="M19" s="124" t="str">
        <f t="shared" si="1"/>
        <v>Hormazd</v>
      </c>
      <c r="N19" s="124" t="str">
        <f t="shared" si="1"/>
        <v>Bahman</v>
      </c>
      <c r="O19" s="124" t="str">
        <f t="shared" si="1"/>
        <v>Ardibehesht</v>
      </c>
      <c r="P19" s="124" t="str">
        <f t="shared" si="1"/>
        <v>Shehrevar</v>
      </c>
      <c r="Q19" s="124" t="str">
        <f t="shared" si="1"/>
        <v>Aspandard</v>
      </c>
      <c r="R19" s="135" t="str">
        <f t="shared" si="1"/>
        <v>Khordad </v>
      </c>
      <c r="S19" s="127"/>
      <c r="T19" s="156"/>
      <c r="U19" s="125">
        <f aca="true" t="shared" si="2" ref="U19:AA19">IF(U18&lt;&gt;0,LOOKUP(U78,$B$8:$AJ$8,$B$9:$AJ$9),0)</f>
        <v>0</v>
      </c>
      <c r="V19" s="124">
        <f t="shared" si="2"/>
        <v>0</v>
      </c>
      <c r="W19" s="128">
        <f t="shared" si="2"/>
        <v>0</v>
      </c>
      <c r="X19" s="128" t="str">
        <f t="shared" si="2"/>
        <v>Hormazd</v>
      </c>
      <c r="Y19" s="128" t="str">
        <f t="shared" si="2"/>
        <v>Bahman</v>
      </c>
      <c r="Z19" s="128" t="str">
        <f t="shared" si="2"/>
        <v>Ardibehesht</v>
      </c>
      <c r="AA19" s="135" t="str">
        <f t="shared" si="2"/>
        <v>Shehrevar</v>
      </c>
      <c r="AB19" s="136"/>
      <c r="AC19" s="137"/>
      <c r="AD19">
        <v>1909</v>
      </c>
      <c r="AE19" s="138"/>
      <c r="AF19" s="138"/>
      <c r="AG19" s="138"/>
    </row>
    <row r="20" spans="1:33" ht="13.5" customHeight="1">
      <c r="A20" s="41"/>
      <c r="B20" s="165">
        <f>B18+1</f>
        <v>2</v>
      </c>
      <c r="C20" s="103">
        <f>SUM(I18+1)</f>
        <v>41140</v>
      </c>
      <c r="D20" s="105">
        <f>SUM(C20+1)</f>
        <v>41141</v>
      </c>
      <c r="E20" s="105">
        <f aca="true" t="shared" si="3" ref="E20:I24">SUM(D20+1)</f>
        <v>41142</v>
      </c>
      <c r="F20" s="105">
        <f t="shared" si="3"/>
        <v>41143</v>
      </c>
      <c r="G20" s="105">
        <f t="shared" si="3"/>
        <v>41144</v>
      </c>
      <c r="H20" s="105">
        <f t="shared" si="3"/>
        <v>41145</v>
      </c>
      <c r="I20" s="107">
        <f t="shared" si="3"/>
        <v>41146</v>
      </c>
      <c r="J20" s="42"/>
      <c r="K20" s="155">
        <f>K18+1</f>
        <v>7</v>
      </c>
      <c r="L20" s="103">
        <f>SUM(R18+1)</f>
        <v>41175</v>
      </c>
      <c r="M20" s="99">
        <f aca="true" t="shared" si="4" ref="M20:R20">SUM(L20+1)</f>
        <v>41176</v>
      </c>
      <c r="N20" s="99">
        <f t="shared" si="4"/>
        <v>41177</v>
      </c>
      <c r="O20" s="99">
        <f t="shared" si="4"/>
        <v>41178</v>
      </c>
      <c r="P20" s="99">
        <f t="shared" si="4"/>
        <v>41179</v>
      </c>
      <c r="Q20" s="99">
        <f t="shared" si="4"/>
        <v>41180</v>
      </c>
      <c r="R20" s="108">
        <f t="shared" si="4"/>
        <v>41181</v>
      </c>
      <c r="S20" s="42"/>
      <c r="T20" s="155">
        <f>T18+1</f>
        <v>11</v>
      </c>
      <c r="U20" s="103">
        <f>SUM(AA18+1)</f>
        <v>41203</v>
      </c>
      <c r="V20" s="99">
        <f aca="true" t="shared" si="5" ref="V20:AA20">SUM(U20+1)</f>
        <v>41204</v>
      </c>
      <c r="W20" s="98">
        <f t="shared" si="5"/>
        <v>41205</v>
      </c>
      <c r="X20" s="98">
        <f t="shared" si="5"/>
        <v>41206</v>
      </c>
      <c r="Y20" s="98">
        <f t="shared" si="5"/>
        <v>41207</v>
      </c>
      <c r="Z20" s="98">
        <f t="shared" si="5"/>
        <v>41208</v>
      </c>
      <c r="AA20" s="108">
        <f t="shared" si="5"/>
        <v>41209</v>
      </c>
      <c r="AB20" s="24"/>
      <c r="AC20" s="23"/>
      <c r="AD20">
        <v>1910</v>
      </c>
      <c r="AF20"/>
      <c r="AG20"/>
    </row>
    <row r="21" spans="1:33" s="139" customFormat="1" ht="13.5" customHeight="1">
      <c r="A21" s="134"/>
      <c r="B21" s="167"/>
      <c r="C21" s="125" t="str">
        <f aca="true" t="shared" si="6" ref="C21:I21">IF(C20&lt;&gt;0,LOOKUP(C79,$B$8:$AJ$8,$B$9:$AJ$9),0)</f>
        <v>Bahman</v>
      </c>
      <c r="D21" s="124" t="str">
        <f t="shared" si="6"/>
        <v>Ardibehesht</v>
      </c>
      <c r="E21" s="124" t="str">
        <f t="shared" si="6"/>
        <v>Shehrevar</v>
      </c>
      <c r="F21" s="124" t="str">
        <f t="shared" si="6"/>
        <v>Aspandard</v>
      </c>
      <c r="G21" s="124" t="str">
        <f t="shared" si="6"/>
        <v>Khordad </v>
      </c>
      <c r="H21" s="124" t="str">
        <f t="shared" si="6"/>
        <v>Amardad</v>
      </c>
      <c r="I21" s="135" t="str">
        <f t="shared" si="6"/>
        <v>Dae-Pa-Adar</v>
      </c>
      <c r="J21" s="140"/>
      <c r="K21" s="156"/>
      <c r="L21" s="125" t="str">
        <f aca="true" t="shared" si="7" ref="L21:R21">IF(L20&lt;&gt;0,LOOKUP(L79,$B$8:$AJ$8,$B$9:$AJ$9),0)</f>
        <v>Amardad</v>
      </c>
      <c r="M21" s="124" t="str">
        <f t="shared" si="7"/>
        <v>Dae-Pa-Adar</v>
      </c>
      <c r="N21" s="124" t="str">
        <f t="shared" si="7"/>
        <v>Adar </v>
      </c>
      <c r="O21" s="124" t="str">
        <f t="shared" si="7"/>
        <v>Avan</v>
      </c>
      <c r="P21" s="124" t="str">
        <f t="shared" si="7"/>
        <v>Khorshed</v>
      </c>
      <c r="Q21" s="124" t="str">
        <f t="shared" si="7"/>
        <v>Mohor</v>
      </c>
      <c r="R21" s="135" t="str">
        <f t="shared" si="7"/>
        <v>Tir</v>
      </c>
      <c r="S21" s="140"/>
      <c r="T21" s="156"/>
      <c r="U21" s="125" t="str">
        <f aca="true" t="shared" si="8" ref="U21:AA21">IF(U20&lt;&gt;0,LOOKUP(U79,$B$8:$AJ$8,$B$9:$AJ$9),0)</f>
        <v>Aspandard</v>
      </c>
      <c r="V21" s="124" t="str">
        <f t="shared" si="8"/>
        <v>Khordad </v>
      </c>
      <c r="W21" s="128" t="str">
        <f t="shared" si="8"/>
        <v>Amardad</v>
      </c>
      <c r="X21" s="128" t="str">
        <f t="shared" si="8"/>
        <v>Dae-Pa-Adar</v>
      </c>
      <c r="Y21" s="128" t="str">
        <f t="shared" si="8"/>
        <v>Adar </v>
      </c>
      <c r="Z21" s="128" t="str">
        <f t="shared" si="8"/>
        <v>Avan</v>
      </c>
      <c r="AA21" s="135" t="str">
        <f t="shared" si="8"/>
        <v>Khorshed</v>
      </c>
      <c r="AB21" s="136"/>
      <c r="AC21" s="137"/>
      <c r="AD21">
        <v>1911</v>
      </c>
      <c r="AE21" s="138"/>
      <c r="AF21" s="138"/>
      <c r="AG21" s="138"/>
    </row>
    <row r="22" spans="1:33" ht="13.5" customHeight="1">
      <c r="A22" s="41"/>
      <c r="B22" s="165">
        <f>B20+1</f>
        <v>3</v>
      </c>
      <c r="C22" s="103">
        <f>SUM(I20+1)</f>
        <v>41147</v>
      </c>
      <c r="D22" s="105">
        <f>SUM(C22+1)</f>
        <v>41148</v>
      </c>
      <c r="E22" s="105">
        <f t="shared" si="3"/>
        <v>41149</v>
      </c>
      <c r="F22" s="105">
        <f t="shared" si="3"/>
        <v>41150</v>
      </c>
      <c r="G22" s="105">
        <f t="shared" si="3"/>
        <v>41151</v>
      </c>
      <c r="H22" s="105">
        <f t="shared" si="3"/>
        <v>41152</v>
      </c>
      <c r="I22" s="107">
        <f t="shared" si="3"/>
        <v>41153</v>
      </c>
      <c r="J22" s="42"/>
      <c r="K22" s="155">
        <f>K20+1</f>
        <v>8</v>
      </c>
      <c r="L22" s="103">
        <f>SUM(R20+1)</f>
        <v>41182</v>
      </c>
      <c r="M22" s="99">
        <f aca="true" t="shared" si="9" ref="M22:O24">SUM(L22+1)</f>
        <v>41183</v>
      </c>
      <c r="N22" s="99">
        <f t="shared" si="9"/>
        <v>41184</v>
      </c>
      <c r="O22" s="99">
        <f t="shared" si="9"/>
        <v>41185</v>
      </c>
      <c r="P22" s="99">
        <f aca="true" t="shared" si="10" ref="P22:R24">SUM(O22+1)</f>
        <v>41186</v>
      </c>
      <c r="Q22" s="99">
        <f t="shared" si="10"/>
        <v>41187</v>
      </c>
      <c r="R22" s="108">
        <f t="shared" si="10"/>
        <v>41188</v>
      </c>
      <c r="S22" s="42"/>
      <c r="T22" s="155">
        <f>T20+1</f>
        <v>12</v>
      </c>
      <c r="U22" s="103">
        <f>SUM(AA20+1)</f>
        <v>41210</v>
      </c>
      <c r="V22" s="99">
        <f aca="true" t="shared" si="11" ref="V22:AA22">SUM(U22+1)</f>
        <v>41211</v>
      </c>
      <c r="W22" s="98">
        <f t="shared" si="11"/>
        <v>41212</v>
      </c>
      <c r="X22" s="98">
        <f t="shared" si="11"/>
        <v>41213</v>
      </c>
      <c r="Y22" s="98">
        <f t="shared" si="11"/>
        <v>41214</v>
      </c>
      <c r="Z22" s="98">
        <f t="shared" si="11"/>
        <v>41215</v>
      </c>
      <c r="AA22" s="108">
        <f t="shared" si="11"/>
        <v>41216</v>
      </c>
      <c r="AB22" s="24"/>
      <c r="AC22" s="23"/>
      <c r="AD22">
        <v>1912</v>
      </c>
      <c r="AF22"/>
      <c r="AG22"/>
    </row>
    <row r="23" spans="1:33" s="142" customFormat="1" ht="13.5" customHeight="1">
      <c r="A23" s="134"/>
      <c r="B23" s="167"/>
      <c r="C23" s="125" t="str">
        <f aca="true" t="shared" si="12" ref="C23:I23">IF(C22&lt;&gt;0,LOOKUP(C80,$B$8:$AJ$8,$B$9:$AJ$9),0)</f>
        <v>Adar </v>
      </c>
      <c r="D23" s="124" t="str">
        <f t="shared" si="12"/>
        <v>Avan</v>
      </c>
      <c r="E23" s="124" t="str">
        <f t="shared" si="12"/>
        <v>Khorshed</v>
      </c>
      <c r="F23" s="124" t="str">
        <f t="shared" si="12"/>
        <v>Mohor</v>
      </c>
      <c r="G23" s="124" t="str">
        <f t="shared" si="12"/>
        <v>Tir</v>
      </c>
      <c r="H23" s="124" t="str">
        <f t="shared" si="12"/>
        <v>Gosh</v>
      </c>
      <c r="I23" s="135" t="str">
        <f t="shared" si="12"/>
        <v>Dae-Pa-Meher</v>
      </c>
      <c r="J23" s="140"/>
      <c r="K23" s="156"/>
      <c r="L23" s="125" t="str">
        <f aca="true" t="shared" si="13" ref="L23:R23">IF(L22&lt;&gt;0,LOOKUP(L80,$B$8:$AJ$8,$B$9:$AJ$9),0)</f>
        <v>Gosh</v>
      </c>
      <c r="M23" s="124" t="str">
        <f t="shared" si="13"/>
        <v>Dae-Pa-Meher</v>
      </c>
      <c r="N23" s="124" t="str">
        <f t="shared" si="13"/>
        <v>Meher</v>
      </c>
      <c r="O23" s="124" t="str">
        <f t="shared" si="13"/>
        <v>Srosh</v>
      </c>
      <c r="P23" s="124" t="str">
        <f t="shared" si="13"/>
        <v>Rashne</v>
      </c>
      <c r="Q23" s="124" t="str">
        <f t="shared" si="13"/>
        <v>Fravardin</v>
      </c>
      <c r="R23" s="135" t="str">
        <f t="shared" si="13"/>
        <v>Behram</v>
      </c>
      <c r="S23" s="140"/>
      <c r="T23" s="156"/>
      <c r="U23" s="125" t="str">
        <f aca="true" t="shared" si="14" ref="U23:AA23">IF(U22&lt;&gt;0,LOOKUP(U80,$B$8:$AJ$8,$B$9:$AJ$9),0)</f>
        <v>Mohor</v>
      </c>
      <c r="V23" s="124" t="str">
        <f t="shared" si="14"/>
        <v>Tir</v>
      </c>
      <c r="W23" s="128" t="str">
        <f t="shared" si="14"/>
        <v>Gosh</v>
      </c>
      <c r="X23" s="128" t="str">
        <f t="shared" si="14"/>
        <v>Dae-Pa-Meher</v>
      </c>
      <c r="Y23" s="128" t="str">
        <f t="shared" si="14"/>
        <v>Meher</v>
      </c>
      <c r="Z23" s="128" t="str">
        <f t="shared" si="14"/>
        <v>Srosh</v>
      </c>
      <c r="AA23" s="135" t="str">
        <f t="shared" si="14"/>
        <v>Rashne</v>
      </c>
      <c r="AB23" s="136"/>
      <c r="AC23" s="141"/>
      <c r="AD23">
        <v>1913</v>
      </c>
      <c r="AE23" s="138"/>
      <c r="AF23" s="138"/>
      <c r="AG23" s="138"/>
    </row>
    <row r="24" spans="1:33" ht="13.5" customHeight="1">
      <c r="A24" s="41"/>
      <c r="B24" s="165">
        <f>B22+1</f>
        <v>4</v>
      </c>
      <c r="C24" s="103">
        <f>SUM(I22+1)</f>
        <v>41154</v>
      </c>
      <c r="D24" s="105">
        <f>SUM(C24+1)</f>
        <v>41155</v>
      </c>
      <c r="E24" s="105">
        <f t="shared" si="3"/>
        <v>41156</v>
      </c>
      <c r="F24" s="105">
        <f t="shared" si="3"/>
        <v>41157</v>
      </c>
      <c r="G24" s="105">
        <f t="shared" si="3"/>
        <v>41158</v>
      </c>
      <c r="H24" s="105">
        <f t="shared" si="3"/>
        <v>41159</v>
      </c>
      <c r="I24" s="107">
        <f t="shared" si="3"/>
        <v>41160</v>
      </c>
      <c r="J24" s="42"/>
      <c r="K24" s="155">
        <f>K22+1</f>
        <v>9</v>
      </c>
      <c r="L24" s="103">
        <f>SUM(R22+1)</f>
        <v>41189</v>
      </c>
      <c r="M24" s="99">
        <f t="shared" si="9"/>
        <v>41190</v>
      </c>
      <c r="N24" s="99">
        <f t="shared" si="9"/>
        <v>41191</v>
      </c>
      <c r="O24" s="99">
        <f t="shared" si="9"/>
        <v>41192</v>
      </c>
      <c r="P24" s="99">
        <f t="shared" si="10"/>
        <v>41193</v>
      </c>
      <c r="Q24" s="99">
        <f t="shared" si="10"/>
        <v>41194</v>
      </c>
      <c r="R24" s="108">
        <f t="shared" si="10"/>
        <v>41195</v>
      </c>
      <c r="S24" s="42"/>
      <c r="T24" s="155">
        <f>T22+1</f>
        <v>13</v>
      </c>
      <c r="U24" s="103">
        <f>SUM(AA22+1)</f>
        <v>41217</v>
      </c>
      <c r="V24" s="99">
        <f aca="true" t="shared" si="15" ref="V24:AA24">SUM(U24+1)</f>
        <v>41218</v>
      </c>
      <c r="W24" s="98">
        <f t="shared" si="15"/>
        <v>41219</v>
      </c>
      <c r="X24" s="98">
        <f t="shared" si="15"/>
        <v>41220</v>
      </c>
      <c r="Y24" s="98">
        <f t="shared" si="15"/>
        <v>41221</v>
      </c>
      <c r="Z24" s="98">
        <f t="shared" si="15"/>
        <v>41222</v>
      </c>
      <c r="AA24" s="108">
        <f t="shared" si="15"/>
        <v>41223</v>
      </c>
      <c r="AB24" s="24"/>
      <c r="AC24" s="23"/>
      <c r="AD24">
        <v>1914</v>
      </c>
      <c r="AF24"/>
      <c r="AG24"/>
    </row>
    <row r="25" spans="1:33" s="139" customFormat="1" ht="13.5" customHeight="1">
      <c r="A25" s="134"/>
      <c r="B25" s="167"/>
      <c r="C25" s="125" t="str">
        <f aca="true" t="shared" si="16" ref="C25:I25">IF(C24&lt;&gt;0,LOOKUP(C81,$B$8:$AJ$8,$B$9:$AJ$9),0)</f>
        <v>Meher</v>
      </c>
      <c r="D25" s="124" t="str">
        <f t="shared" si="16"/>
        <v>Srosh</v>
      </c>
      <c r="E25" s="124" t="str">
        <f t="shared" si="16"/>
        <v>Rashne</v>
      </c>
      <c r="F25" s="124" t="str">
        <f t="shared" si="16"/>
        <v>Fravardin</v>
      </c>
      <c r="G25" s="124" t="str">
        <f t="shared" si="16"/>
        <v>Behram</v>
      </c>
      <c r="H25" s="124" t="str">
        <f t="shared" si="16"/>
        <v>Ram</v>
      </c>
      <c r="I25" s="135" t="str">
        <f t="shared" si="16"/>
        <v>Govad</v>
      </c>
      <c r="J25" s="140"/>
      <c r="K25" s="156"/>
      <c r="L25" s="125" t="str">
        <f aca="true" t="shared" si="17" ref="L25:R25">IF(L24&lt;&gt;0,LOOKUP(L81,$B$8:$AJ$8,$B$9:$AJ$9),0)</f>
        <v>Ram</v>
      </c>
      <c r="M25" s="124" t="str">
        <f t="shared" si="17"/>
        <v>Govad</v>
      </c>
      <c r="N25" s="124" t="str">
        <f t="shared" si="17"/>
        <v>Dae-Pa-Din</v>
      </c>
      <c r="O25" s="124" t="str">
        <f t="shared" si="17"/>
        <v>Din</v>
      </c>
      <c r="P25" s="124" t="str">
        <f t="shared" si="17"/>
        <v>Ashishvangh</v>
      </c>
      <c r="Q25" s="124" t="str">
        <f t="shared" si="17"/>
        <v>Ashtad</v>
      </c>
      <c r="R25" s="135" t="str">
        <f t="shared" si="17"/>
        <v>Asman</v>
      </c>
      <c r="S25" s="140"/>
      <c r="T25" s="156"/>
      <c r="U25" s="125" t="str">
        <f aca="true" t="shared" si="18" ref="U25:AA25">IF(U24&lt;&gt;0,LOOKUP(U81,$B$8:$AJ$8,$B$9:$AJ$9),0)</f>
        <v>Fravardin</v>
      </c>
      <c r="V25" s="124" t="str">
        <f t="shared" si="18"/>
        <v>Behram</v>
      </c>
      <c r="W25" s="128" t="str">
        <f t="shared" si="18"/>
        <v>Ram</v>
      </c>
      <c r="X25" s="128" t="str">
        <f t="shared" si="18"/>
        <v>Govad</v>
      </c>
      <c r="Y25" s="128" t="str">
        <f t="shared" si="18"/>
        <v>Dae-Pa-Din</v>
      </c>
      <c r="Z25" s="128" t="str">
        <f t="shared" si="18"/>
        <v>Din</v>
      </c>
      <c r="AA25" s="135" t="str">
        <f t="shared" si="18"/>
        <v>Ashishvangh</v>
      </c>
      <c r="AB25" s="136"/>
      <c r="AC25" s="137"/>
      <c r="AD25">
        <v>1915</v>
      </c>
      <c r="AE25" s="138"/>
      <c r="AF25" s="138"/>
      <c r="AG25" s="138"/>
    </row>
    <row r="26" spans="1:33" ht="13.5" customHeight="1">
      <c r="A26" s="41"/>
      <c r="B26" s="165">
        <f>B24+1</f>
        <v>5</v>
      </c>
      <c r="C26" s="80">
        <f>IF(I24=0,0,IF(OR(I24&gt;$C$3,I24=$C$3),0,I24+1))</f>
        <v>41161</v>
      </c>
      <c r="D26" s="99">
        <f>IF(C26=0,0,IF(OR(C26&gt;C3,C26=C3),0,C26+1))</f>
        <v>41162</v>
      </c>
      <c r="E26" s="99">
        <f>IF(D26=0,0,IF(OR(D26&gt;C3,D26=C3),0,D26+1))</f>
        <v>41163</v>
      </c>
      <c r="F26" s="99">
        <f>IF(E26=0,0,IF(OR(E26&gt;C3,E26=C3),0,E26+1))</f>
        <v>41164</v>
      </c>
      <c r="G26" s="99">
        <f>IF(F26=0,0,IF(OR(F26&gt;C3,F26=C3),0,F26+1))</f>
        <v>41165</v>
      </c>
      <c r="H26" s="99">
        <f>IF(G26=0,0,IF(OR(G26&gt;$C$3,G26=$C$3),0,G26+1))</f>
        <v>41166</v>
      </c>
      <c r="I26" s="108">
        <f>IF(H26=0,0,IF(OR(H26&gt;$C$3,H26=$C$3),0,H26+1))</f>
        <v>41167</v>
      </c>
      <c r="J26" s="42"/>
      <c r="K26" s="155">
        <f>K24+1</f>
        <v>10</v>
      </c>
      <c r="L26" s="80">
        <f>IF(R24=0,0,IF(OR(R24&gt;$M$3,R24=$M$3),0,R24+1))</f>
        <v>41196</v>
      </c>
      <c r="M26" s="99">
        <f>IF(L26=0,0,IF(OR(L26&gt;$M$3,L26=$M$3),0,L26+1))</f>
        <v>41197</v>
      </c>
      <c r="N26" s="99">
        <f>IF(M26=0,0,IF(OR(M26&gt;$M$3,M26=$M$3),0,M26+1))</f>
        <v>41198</v>
      </c>
      <c r="O26" s="99">
        <f aca="true" t="shared" si="19" ref="O26:Q28">IF(N26=0,0,IF(OR(N26&gt;$M$3,N26=$M$3),0,N26+1))</f>
        <v>0</v>
      </c>
      <c r="P26" s="99">
        <f t="shared" si="19"/>
        <v>0</v>
      </c>
      <c r="Q26" s="99">
        <f t="shared" si="19"/>
        <v>0</v>
      </c>
      <c r="R26" s="108">
        <f>IF(Q26=0,0,IF(OR(Q26&gt;$M$3,Q26=$M$3),0,Q26+1))</f>
        <v>0</v>
      </c>
      <c r="S26" s="42"/>
      <c r="T26" s="155">
        <f>T24+1</f>
        <v>14</v>
      </c>
      <c r="U26" s="80">
        <f>IF(AA24=0,0,IF(OR(AA24&gt;$U$3,AA24=$U$3),0,AA24+1))</f>
        <v>41224</v>
      </c>
      <c r="V26" s="99">
        <f>IF(U26=0,0,IF(OR(U26&gt;$U$3,U26=$U$3),0,U26+1))</f>
        <v>41225</v>
      </c>
      <c r="W26" s="98">
        <f aca="true" t="shared" si="20" ref="W26:AA28">IF(V26=0,0,IF(OR(V26&gt;$U$3,V26=$U$3),0,V26+1))</f>
        <v>41226</v>
      </c>
      <c r="X26" s="98">
        <f t="shared" si="20"/>
        <v>41227</v>
      </c>
      <c r="Y26" s="98">
        <f t="shared" si="20"/>
        <v>41228</v>
      </c>
      <c r="Z26" s="98">
        <f t="shared" si="20"/>
        <v>0</v>
      </c>
      <c r="AA26" s="108">
        <f t="shared" si="20"/>
        <v>0</v>
      </c>
      <c r="AB26" s="24"/>
      <c r="AC26" s="23"/>
      <c r="AD26">
        <v>1916</v>
      </c>
      <c r="AF26"/>
      <c r="AG26"/>
    </row>
    <row r="27" spans="1:33" s="132" customFormat="1" ht="13.5" customHeight="1">
      <c r="A27" s="126"/>
      <c r="B27" s="156"/>
      <c r="C27" s="125" t="str">
        <f aca="true" t="shared" si="21" ref="C27:I27">IF(C26&lt;&gt;0,LOOKUP(C82,$B$8:$AJ$8,$B$9:$AJ$9),0)</f>
        <v>Dae-Pa-Din</v>
      </c>
      <c r="D27" s="124" t="str">
        <f t="shared" si="21"/>
        <v>Din</v>
      </c>
      <c r="E27" s="124" t="str">
        <f t="shared" si="21"/>
        <v>Ashishvangh</v>
      </c>
      <c r="F27" s="124" t="str">
        <f t="shared" si="21"/>
        <v>Ashtad</v>
      </c>
      <c r="G27" s="124" t="str">
        <f t="shared" si="21"/>
        <v>Asman</v>
      </c>
      <c r="H27" s="124" t="str">
        <f t="shared" si="21"/>
        <v>Zamiyad</v>
      </c>
      <c r="I27" s="135" t="str">
        <f t="shared" si="21"/>
        <v>Mareshpand</v>
      </c>
      <c r="J27" s="133"/>
      <c r="K27" s="156"/>
      <c r="L27" s="125" t="str">
        <f aca="true" t="shared" si="22" ref="L27:R27">IF(L26&lt;&gt;0,LOOKUP(L82,$B$8:$AJ$8,$B$9:$AJ$9),0)</f>
        <v>Zamiyad</v>
      </c>
      <c r="M27" s="124" t="str">
        <f t="shared" si="22"/>
        <v>Mareshpand</v>
      </c>
      <c r="N27" s="124" t="str">
        <f t="shared" si="22"/>
        <v>Aneran</v>
      </c>
      <c r="O27" s="124">
        <f t="shared" si="22"/>
        <v>0</v>
      </c>
      <c r="P27" s="124">
        <f t="shared" si="22"/>
        <v>0</v>
      </c>
      <c r="Q27" s="124">
        <f t="shared" si="22"/>
        <v>0</v>
      </c>
      <c r="R27" s="135">
        <f t="shared" si="22"/>
        <v>0</v>
      </c>
      <c r="S27" s="133"/>
      <c r="T27" s="156"/>
      <c r="U27" s="125" t="str">
        <f aca="true" t="shared" si="23" ref="U27:AA27">IF(U26&lt;&gt;0,LOOKUP(U82,$B$8:$AJ$8,$B$9:$AJ$9),0)</f>
        <v>Ashtad</v>
      </c>
      <c r="V27" s="124" t="str">
        <f t="shared" si="23"/>
        <v>Asman</v>
      </c>
      <c r="W27" s="128" t="str">
        <f t="shared" si="23"/>
        <v>Zamiyad</v>
      </c>
      <c r="X27" s="128" t="str">
        <f t="shared" si="23"/>
        <v>Mareshpand</v>
      </c>
      <c r="Y27" s="128" t="str">
        <f t="shared" si="23"/>
        <v>Aneran</v>
      </c>
      <c r="Z27" s="128">
        <f t="shared" si="23"/>
        <v>0</v>
      </c>
      <c r="AA27" s="135">
        <f t="shared" si="23"/>
        <v>0</v>
      </c>
      <c r="AB27" s="129"/>
      <c r="AC27" s="130"/>
      <c r="AD27">
        <v>1917</v>
      </c>
      <c r="AE27" s="131"/>
      <c r="AF27" s="131"/>
      <c r="AG27" s="131"/>
    </row>
    <row r="28" spans="1:33" ht="13.5" customHeight="1">
      <c r="A28" s="41"/>
      <c r="B28" s="165">
        <f>IF(C28=0,0,B26+1)</f>
        <v>6</v>
      </c>
      <c r="C28" s="80">
        <f>IF(I26=0,0,IF(OR(I26&gt;$C$3,I26=$C$3),0,I26+1))</f>
        <v>41168</v>
      </c>
      <c r="D28" s="99">
        <f>IF(C28=0,0,IF(OR(C28&gt;C4,C28=C4),0,C28+1))</f>
        <v>0</v>
      </c>
      <c r="E28" s="99">
        <f>IF(D28=0,0,IF(OR(D28&gt;C4,D28=C4),0,D28+1))</f>
        <v>0</v>
      </c>
      <c r="F28" s="99">
        <f>IF(E28=0,0,IF(OR(E28&gt;C4,E28=C4),0,E28+1))</f>
        <v>0</v>
      </c>
      <c r="G28" s="99">
        <f>IF(F28=0,0,IF(OR(F28&gt;C4,F28=C4),0,F28+1))</f>
        <v>0</v>
      </c>
      <c r="H28" s="99">
        <f>IF(G28=0,0,IF(OR(G28&gt;$C$3,G28=$C$3),0,G28+1))</f>
        <v>0</v>
      </c>
      <c r="I28" s="108">
        <f>IF(H28=0,0,IF(OR(H28&gt;$C$3,H28=$C$3),0,H28+1))</f>
        <v>0</v>
      </c>
      <c r="J28" s="42"/>
      <c r="K28" s="155">
        <f>IF(L28=0,0,K26+1)</f>
        <v>0</v>
      </c>
      <c r="L28" s="80">
        <f>IF(R26=0,0,IF(OR(R26&gt;$M$3,R26=$M$3),0,R26+1))</f>
        <v>0</v>
      </c>
      <c r="M28" s="99">
        <f>IF(L28=0,0,IF(OR(L28&gt;$M$3,L28=$M$3),0,L28+1))</f>
        <v>0</v>
      </c>
      <c r="N28" s="99">
        <f>IF(M28=0,0,IF(OR(M28&gt;$M$3,M28=$M$3),0,M28+1))</f>
        <v>0</v>
      </c>
      <c r="O28" s="99">
        <f t="shared" si="19"/>
        <v>0</v>
      </c>
      <c r="P28" s="99">
        <f t="shared" si="19"/>
        <v>0</v>
      </c>
      <c r="Q28" s="99">
        <f t="shared" si="19"/>
        <v>0</v>
      </c>
      <c r="R28" s="108">
        <f>IF(Q28=0,0,IF(OR(Q28&gt;$M$3,Q28=$M$3),0,Q28+1))</f>
        <v>0</v>
      </c>
      <c r="S28" s="42"/>
      <c r="T28" s="155">
        <f>IF(U28=0,0,T26+1)</f>
        <v>0</v>
      </c>
      <c r="U28" s="80">
        <f>IF(AA26=0,0,IF(OR(AA26&gt;$U$3,AA26=$U$3),0,AA26+1))</f>
        <v>0</v>
      </c>
      <c r="V28" s="99">
        <f>IF(U28=0,0,IF(OR(U28&gt;$U$3,U28=$U$3),0,U28+1))</f>
        <v>0</v>
      </c>
      <c r="W28" s="98">
        <f t="shared" si="20"/>
        <v>0</v>
      </c>
      <c r="X28" s="98">
        <f t="shared" si="20"/>
        <v>0</v>
      </c>
      <c r="Y28" s="98">
        <f t="shared" si="20"/>
        <v>0</v>
      </c>
      <c r="Z28" s="98">
        <f t="shared" si="20"/>
        <v>0</v>
      </c>
      <c r="AA28" s="108">
        <f t="shared" si="20"/>
        <v>0</v>
      </c>
      <c r="AB28" s="24"/>
      <c r="AC28" s="23"/>
      <c r="AD28">
        <v>1918</v>
      </c>
      <c r="AF28"/>
      <c r="AG28"/>
    </row>
    <row r="29" spans="1:33" s="132" customFormat="1" ht="13.5" customHeight="1" thickBot="1">
      <c r="A29" s="126"/>
      <c r="B29" s="158"/>
      <c r="C29" s="143" t="str">
        <f aca="true" t="shared" si="24" ref="C29:I29">IF(C28&lt;&gt;0,LOOKUP(C83,$B$8:$AJ$8,$B$9:$AJ$9),0)</f>
        <v>Aneran</v>
      </c>
      <c r="D29" s="144">
        <f t="shared" si="24"/>
        <v>0</v>
      </c>
      <c r="E29" s="144">
        <f t="shared" si="24"/>
        <v>0</v>
      </c>
      <c r="F29" s="144">
        <f t="shared" si="24"/>
        <v>0</v>
      </c>
      <c r="G29" s="144">
        <f t="shared" si="24"/>
        <v>0</v>
      </c>
      <c r="H29" s="144">
        <f t="shared" si="24"/>
        <v>0</v>
      </c>
      <c r="I29" s="145">
        <f t="shared" si="24"/>
        <v>0</v>
      </c>
      <c r="J29" s="133"/>
      <c r="K29" s="158"/>
      <c r="L29" s="143">
        <f aca="true" t="shared" si="25" ref="L29:R29">IF(L28&lt;&gt;0,LOOKUP(L83,$B$8:$AJ$8,$B$9:$AJ$9),0)</f>
        <v>0</v>
      </c>
      <c r="M29" s="144">
        <f t="shared" si="25"/>
        <v>0</v>
      </c>
      <c r="N29" s="144">
        <f t="shared" si="25"/>
        <v>0</v>
      </c>
      <c r="O29" s="144">
        <f t="shared" si="25"/>
        <v>0</v>
      </c>
      <c r="P29" s="144">
        <f t="shared" si="25"/>
        <v>0</v>
      </c>
      <c r="Q29" s="144">
        <f t="shared" si="25"/>
        <v>0</v>
      </c>
      <c r="R29" s="145">
        <f t="shared" si="25"/>
        <v>0</v>
      </c>
      <c r="S29" s="133"/>
      <c r="T29" s="158"/>
      <c r="U29" s="143">
        <f aca="true" t="shared" si="26" ref="U29:AA29">IF(U28&lt;&gt;0,LOOKUP(U83,$B$8:$AJ$8,$B$9:$AJ$9),0)</f>
        <v>0</v>
      </c>
      <c r="V29" s="144">
        <f t="shared" si="26"/>
        <v>0</v>
      </c>
      <c r="W29" s="146">
        <f t="shared" si="26"/>
        <v>0</v>
      </c>
      <c r="X29" s="146">
        <f t="shared" si="26"/>
        <v>0</v>
      </c>
      <c r="Y29" s="146">
        <f t="shared" si="26"/>
        <v>0</v>
      </c>
      <c r="Z29" s="146">
        <f t="shared" si="26"/>
        <v>0</v>
      </c>
      <c r="AA29" s="145">
        <f t="shared" si="26"/>
        <v>0</v>
      </c>
      <c r="AB29" s="129"/>
      <c r="AC29" s="130"/>
      <c r="AD29">
        <v>1919</v>
      </c>
      <c r="AE29" s="131"/>
      <c r="AF29" s="131"/>
      <c r="AG29" s="131"/>
    </row>
    <row r="30" spans="1:33" ht="12.75">
      <c r="A30" s="123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 s="122"/>
      <c r="AC30" s="23"/>
      <c r="AD30">
        <v>1920</v>
      </c>
      <c r="AF30"/>
      <c r="AG30"/>
    </row>
    <row r="31" spans="1:33" ht="18.75" thickBot="1">
      <c r="A31" s="31"/>
      <c r="B31" s="175" t="s">
        <v>78</v>
      </c>
      <c r="C31" s="175"/>
      <c r="D31" s="175"/>
      <c r="E31" s="175"/>
      <c r="F31" s="176" t="str">
        <f>CONCATENATE("(",,LOOKUP(B5,$AC$3:$AN$3,$AC$4:$AN$4),"-",LOOKUP(B5+1,$AC$3:$AN$3,$AC$4:$AN$4),")")</f>
        <v>(Nov-Dec)</v>
      </c>
      <c r="G31" s="176"/>
      <c r="H31" s="176"/>
      <c r="I31" s="176"/>
      <c r="J31" s="32"/>
      <c r="K31" s="180" t="s">
        <v>81</v>
      </c>
      <c r="L31" s="180"/>
      <c r="M31" s="180"/>
      <c r="N31" s="180"/>
      <c r="O31" s="177" t="str">
        <f>CONCATENATE("(",,LOOKUP(K5,$AC$3:$AN$3,$AC$4:$AN$4),"-",LOOKUP(K5+1,$AC$3:$AN$3,$AC$4:$AN$4),")")</f>
        <v>(Dec-Dec)</v>
      </c>
      <c r="P31" s="177"/>
      <c r="Q31" s="177"/>
      <c r="R31" s="177"/>
      <c r="S31" s="32"/>
      <c r="T31" s="161" t="s">
        <v>82</v>
      </c>
      <c r="U31" s="161"/>
      <c r="V31" s="161"/>
      <c r="W31" s="161"/>
      <c r="X31" s="172" t="str">
        <f>CONCATENATE("(",,LOOKUP(T5,$AC$3:$AN$3,$AC$4:$AN$4),"-",LOOKUP(MONTH(V3),$AC$3:$AN$3,$AC$4:$AN$4),")")</f>
        <v>(Jan-Feb)</v>
      </c>
      <c r="Y31" s="172"/>
      <c r="Z31" s="172"/>
      <c r="AA31" s="172"/>
      <c r="AB31" s="33"/>
      <c r="AC31" s="23"/>
      <c r="AD31">
        <v>1921</v>
      </c>
      <c r="AF31"/>
      <c r="AG31"/>
    </row>
    <row r="32" spans="1:30" ht="13.5">
      <c r="A32" s="41"/>
      <c r="B32" s="36" t="s">
        <v>13</v>
      </c>
      <c r="C32" s="37" t="s">
        <v>14</v>
      </c>
      <c r="D32" s="38" t="s">
        <v>15</v>
      </c>
      <c r="E32" s="38" t="s">
        <v>16</v>
      </c>
      <c r="F32" s="38" t="s">
        <v>17</v>
      </c>
      <c r="G32" s="38" t="s">
        <v>18</v>
      </c>
      <c r="H32" s="38" t="s">
        <v>19</v>
      </c>
      <c r="I32" s="39" t="s">
        <v>20</v>
      </c>
      <c r="J32" s="40"/>
      <c r="K32" s="36" t="s">
        <v>13</v>
      </c>
      <c r="L32" s="37" t="s">
        <v>14</v>
      </c>
      <c r="M32" s="38" t="s">
        <v>15</v>
      </c>
      <c r="N32" s="38" t="s">
        <v>16</v>
      </c>
      <c r="O32" s="38" t="s">
        <v>17</v>
      </c>
      <c r="P32" s="38" t="s">
        <v>18</v>
      </c>
      <c r="Q32" s="38" t="s">
        <v>19</v>
      </c>
      <c r="R32" s="39" t="s">
        <v>20</v>
      </c>
      <c r="S32" s="40"/>
      <c r="T32" s="36" t="s">
        <v>13</v>
      </c>
      <c r="U32" s="37" t="s">
        <v>14</v>
      </c>
      <c r="V32" s="38" t="s">
        <v>15</v>
      </c>
      <c r="W32" s="38" t="s">
        <v>16</v>
      </c>
      <c r="X32" s="38" t="s">
        <v>17</v>
      </c>
      <c r="Y32" s="38" t="s">
        <v>18</v>
      </c>
      <c r="Z32" s="38" t="s">
        <v>19</v>
      </c>
      <c r="AA32" s="39" t="s">
        <v>20</v>
      </c>
      <c r="AB32" s="24"/>
      <c r="AC32" s="23"/>
      <c r="AD32">
        <v>1922</v>
      </c>
    </row>
    <row r="33" spans="1:30" ht="16.5">
      <c r="A33" s="41"/>
      <c r="B33" s="159">
        <f>IF(T28&gt;0,T28,IF(AA26=0,T26,T26+1))</f>
        <v>14</v>
      </c>
      <c r="C33" s="62">
        <f>IF($C$5=1,D2,0)</f>
        <v>0</v>
      </c>
      <c r="D33" s="63">
        <f>IF($D$5=1,D2,IF(C33&gt;0,C33+1,0))</f>
        <v>0</v>
      </c>
      <c r="E33" s="63">
        <f>IF($E$5=1,D2,IF(D33&gt;0,D33+1,0))</f>
        <v>0</v>
      </c>
      <c r="F33" s="63">
        <f>IF($F$5=1,D2,IF(E33&gt;0,E33+1,0))</f>
        <v>0</v>
      </c>
      <c r="G33" s="63">
        <f>IF($G$5=1,D2,IF(F33&gt;0,F33+1,0))</f>
        <v>0</v>
      </c>
      <c r="H33" s="63">
        <f>IF($H$5=1,D2,IF(G33&gt;0,G33+1,0))</f>
        <v>41229</v>
      </c>
      <c r="I33" s="64">
        <f>IF($I$5=1,D2,IF(H33&gt;0,H33+1,0))</f>
        <v>41230</v>
      </c>
      <c r="J33" s="42"/>
      <c r="K33" s="159">
        <f>IF(B43&gt;0,B41+1,B41)</f>
        <v>18</v>
      </c>
      <c r="L33" s="62">
        <f>IF($L$5=1,N2,0)</f>
        <v>41259</v>
      </c>
      <c r="M33" s="63">
        <f>IF($M$5=1,N2,IF(L33&gt;0,L33+1,0))</f>
        <v>41260</v>
      </c>
      <c r="N33" s="63">
        <f>IF($N$5=1,N2,IF(M33&gt;0,M33+1,0))</f>
        <v>41261</v>
      </c>
      <c r="O33" s="63">
        <f>IF($O$5=1,N2,IF(N33&gt;0,N33+1,0))</f>
        <v>41262</v>
      </c>
      <c r="P33" s="63">
        <f>IF($P$5=1,N2,IF(O33&gt;0,O33+1,0))</f>
        <v>41263</v>
      </c>
      <c r="Q33" s="63">
        <f>IF($Q$5=1,N2,IF(P33&gt;0,P33+1,0))</f>
        <v>41264</v>
      </c>
      <c r="R33" s="64">
        <f>IF($R$5=1,N2,IF(Q33&gt;0,Q33+1,0))</f>
        <v>41265</v>
      </c>
      <c r="S33" s="42"/>
      <c r="T33" s="159">
        <f>IF(K43&gt;0,K41+1,K41)</f>
        <v>22</v>
      </c>
      <c r="U33" s="62">
        <f>IF($U$5=1,V2,0)</f>
        <v>0</v>
      </c>
      <c r="V33" s="63">
        <f>IF($V$5=1,V2,IF(U33&gt;0,U33+1,0))</f>
        <v>0</v>
      </c>
      <c r="W33" s="63">
        <f>IF($W$5=1,V2,IF(V33&gt;0,V33+1,0))</f>
        <v>41289</v>
      </c>
      <c r="X33" s="63">
        <f>IF($X$5=1,V2,IF(W33&gt;0,W33+1,0))</f>
        <v>41290</v>
      </c>
      <c r="Y33" s="63">
        <f>IF($Y$5=1,V2,IF(X33&gt;0,X33+1,0))</f>
        <v>41291</v>
      </c>
      <c r="Z33" s="63">
        <f>IF($Z$5=1,V2,IF(Y33&gt;0,Y33+1,0))</f>
        <v>41292</v>
      </c>
      <c r="AA33" s="64">
        <f>IF($AA$5=1,V2,IF(Z33&gt;0,Z33+1,0))</f>
        <v>41293</v>
      </c>
      <c r="AB33" s="24"/>
      <c r="AC33" s="23"/>
      <c r="AD33">
        <v>1923</v>
      </c>
    </row>
    <row r="34" spans="1:33" s="139" customFormat="1" ht="13.5" customHeight="1">
      <c r="A34" s="134"/>
      <c r="B34" s="156"/>
      <c r="C34" s="125">
        <f aca="true" t="shared" si="27" ref="C34:I34">IF(C33&lt;&gt;0,LOOKUP(C87,$B$8:$AJ$8,$B$9:$AJ$9),0)</f>
        <v>0</v>
      </c>
      <c r="D34" s="124">
        <f t="shared" si="27"/>
        <v>0</v>
      </c>
      <c r="E34" s="124">
        <f t="shared" si="27"/>
        <v>0</v>
      </c>
      <c r="F34" s="124">
        <f t="shared" si="27"/>
        <v>0</v>
      </c>
      <c r="G34" s="124">
        <f t="shared" si="27"/>
        <v>0</v>
      </c>
      <c r="H34" s="124" t="str">
        <f t="shared" si="27"/>
        <v>Hormazd</v>
      </c>
      <c r="I34" s="135" t="str">
        <f t="shared" si="27"/>
        <v>Bahman</v>
      </c>
      <c r="J34" s="127"/>
      <c r="K34" s="156"/>
      <c r="L34" s="125" t="str">
        <f aca="true" t="shared" si="28" ref="L34:R34">IF(L33&lt;&gt;0,LOOKUP(L87,$B$8:$AJ$8,$B$9:$AJ$9),0)</f>
        <v>Hormazd</v>
      </c>
      <c r="M34" s="124" t="str">
        <f t="shared" si="28"/>
        <v>Bahman</v>
      </c>
      <c r="N34" s="124" t="str">
        <f t="shared" si="28"/>
        <v>Ardibehesht</v>
      </c>
      <c r="O34" s="124" t="str">
        <f t="shared" si="28"/>
        <v>Shehrevar</v>
      </c>
      <c r="P34" s="124" t="str">
        <f t="shared" si="28"/>
        <v>Aspandard</v>
      </c>
      <c r="Q34" s="124" t="str">
        <f t="shared" si="28"/>
        <v>Khordad </v>
      </c>
      <c r="R34" s="135" t="str">
        <f t="shared" si="28"/>
        <v>Amardad</v>
      </c>
      <c r="S34" s="127"/>
      <c r="T34" s="156"/>
      <c r="U34" s="125">
        <f aca="true" t="shared" si="29" ref="U34:AA34">IF(U33&lt;&gt;0,LOOKUP(U87,$B$8:$AJ$8,$B$9:$AJ$9),0)</f>
        <v>0</v>
      </c>
      <c r="V34" s="124">
        <f t="shared" si="29"/>
        <v>0</v>
      </c>
      <c r="W34" s="124" t="str">
        <f t="shared" si="29"/>
        <v>Hormazd</v>
      </c>
      <c r="X34" s="124" t="str">
        <f t="shared" si="29"/>
        <v>Bahman</v>
      </c>
      <c r="Y34" s="124" t="str">
        <f t="shared" si="29"/>
        <v>Ardibehesht</v>
      </c>
      <c r="Z34" s="124" t="str">
        <f t="shared" si="29"/>
        <v>Shehrevar</v>
      </c>
      <c r="AA34" s="135" t="str">
        <f t="shared" si="29"/>
        <v>Aspandard</v>
      </c>
      <c r="AB34" s="136"/>
      <c r="AC34" s="137"/>
      <c r="AD34">
        <v>1924</v>
      </c>
      <c r="AE34" s="138"/>
      <c r="AF34" s="138"/>
      <c r="AG34" s="138"/>
    </row>
    <row r="35" spans="1:30" ht="16.5">
      <c r="A35" s="41"/>
      <c r="B35" s="155">
        <f>B33+1</f>
        <v>15</v>
      </c>
      <c r="C35" s="65">
        <f>SUM(I33+1)</f>
        <v>41231</v>
      </c>
      <c r="D35" s="66">
        <f aca="true" t="shared" si="30" ref="D35:I35">SUM(C35+1)</f>
        <v>41232</v>
      </c>
      <c r="E35" s="66">
        <f t="shared" si="30"/>
        <v>41233</v>
      </c>
      <c r="F35" s="66">
        <f t="shared" si="30"/>
        <v>41234</v>
      </c>
      <c r="G35" s="66">
        <f t="shared" si="30"/>
        <v>41235</v>
      </c>
      <c r="H35" s="66">
        <f t="shared" si="30"/>
        <v>41236</v>
      </c>
      <c r="I35" s="67">
        <f t="shared" si="30"/>
        <v>41237</v>
      </c>
      <c r="J35" s="42"/>
      <c r="K35" s="155">
        <f>K33+1</f>
        <v>19</v>
      </c>
      <c r="L35" s="65">
        <f>SUM(R33+1)</f>
        <v>41266</v>
      </c>
      <c r="M35" s="66">
        <f aca="true" t="shared" si="31" ref="M35:R35">SUM(L35+1)</f>
        <v>41267</v>
      </c>
      <c r="N35" s="66">
        <f t="shared" si="31"/>
        <v>41268</v>
      </c>
      <c r="O35" s="66">
        <f t="shared" si="31"/>
        <v>41269</v>
      </c>
      <c r="P35" s="66">
        <f t="shared" si="31"/>
        <v>41270</v>
      </c>
      <c r="Q35" s="66">
        <f t="shared" si="31"/>
        <v>41271</v>
      </c>
      <c r="R35" s="67">
        <f t="shared" si="31"/>
        <v>41272</v>
      </c>
      <c r="S35" s="42"/>
      <c r="T35" s="155">
        <f>T33+1</f>
        <v>23</v>
      </c>
      <c r="U35" s="65">
        <f>SUM(AA33+1)</f>
        <v>41294</v>
      </c>
      <c r="V35" s="66">
        <f aca="true" t="shared" si="32" ref="V35:AA35">SUM(U35+1)</f>
        <v>41295</v>
      </c>
      <c r="W35" s="66">
        <f t="shared" si="32"/>
        <v>41296</v>
      </c>
      <c r="X35" s="66">
        <f t="shared" si="32"/>
        <v>41297</v>
      </c>
      <c r="Y35" s="66">
        <f t="shared" si="32"/>
        <v>41298</v>
      </c>
      <c r="Z35" s="66">
        <f t="shared" si="32"/>
        <v>41299</v>
      </c>
      <c r="AA35" s="67">
        <f t="shared" si="32"/>
        <v>41300</v>
      </c>
      <c r="AB35" s="24"/>
      <c r="AC35" s="23"/>
      <c r="AD35">
        <v>1925</v>
      </c>
    </row>
    <row r="36" spans="1:33" s="139" customFormat="1" ht="13.5" customHeight="1">
      <c r="A36" s="134"/>
      <c r="B36" s="156"/>
      <c r="C36" s="125" t="str">
        <f aca="true" t="shared" si="33" ref="C36:I36">IF(C35&lt;&gt;0,LOOKUP(C88,$B$8:$AJ$8,$B$9:$AJ$9),0)</f>
        <v>Ardibehesht</v>
      </c>
      <c r="D36" s="124" t="str">
        <f t="shared" si="33"/>
        <v>Shehrevar</v>
      </c>
      <c r="E36" s="124" t="str">
        <f t="shared" si="33"/>
        <v>Aspandard</v>
      </c>
      <c r="F36" s="124" t="str">
        <f t="shared" si="33"/>
        <v>Khordad </v>
      </c>
      <c r="G36" s="124" t="str">
        <f t="shared" si="33"/>
        <v>Amardad</v>
      </c>
      <c r="H36" s="124" t="str">
        <f t="shared" si="33"/>
        <v>Dae-Pa-Adar</v>
      </c>
      <c r="I36" s="135" t="str">
        <f t="shared" si="33"/>
        <v>Adar </v>
      </c>
      <c r="J36" s="127"/>
      <c r="K36" s="156"/>
      <c r="L36" s="125" t="str">
        <f aca="true" t="shared" si="34" ref="L36:R36">IF(L35&lt;&gt;0,LOOKUP(L88,$B$8:$AJ$8,$B$9:$AJ$9),0)</f>
        <v>Dae-Pa-Adar</v>
      </c>
      <c r="M36" s="124" t="str">
        <f t="shared" si="34"/>
        <v>Adar </v>
      </c>
      <c r="N36" s="124" t="str">
        <f t="shared" si="34"/>
        <v>Avan</v>
      </c>
      <c r="O36" s="124" t="str">
        <f t="shared" si="34"/>
        <v>Khorshed</v>
      </c>
      <c r="P36" s="124" t="str">
        <f t="shared" si="34"/>
        <v>Mohor</v>
      </c>
      <c r="Q36" s="124" t="str">
        <f t="shared" si="34"/>
        <v>Tir</v>
      </c>
      <c r="R36" s="135" t="str">
        <f t="shared" si="34"/>
        <v>Gosh</v>
      </c>
      <c r="S36" s="127"/>
      <c r="T36" s="156"/>
      <c r="U36" s="125" t="str">
        <f aca="true" t="shared" si="35" ref="U36:AA36">IF(U35&lt;&gt;0,LOOKUP(U88,$B$8:$AJ$8,$B$9:$AJ$9),0)</f>
        <v>Khordad </v>
      </c>
      <c r="V36" s="124" t="str">
        <f t="shared" si="35"/>
        <v>Amardad</v>
      </c>
      <c r="W36" s="124" t="str">
        <f t="shared" si="35"/>
        <v>Dae-Pa-Adar</v>
      </c>
      <c r="X36" s="124" t="str">
        <f t="shared" si="35"/>
        <v>Adar </v>
      </c>
      <c r="Y36" s="124" t="str">
        <f t="shared" si="35"/>
        <v>Avan</v>
      </c>
      <c r="Z36" s="124" t="str">
        <f t="shared" si="35"/>
        <v>Khorshed</v>
      </c>
      <c r="AA36" s="135" t="str">
        <f t="shared" si="35"/>
        <v>Mohor</v>
      </c>
      <c r="AB36" s="136"/>
      <c r="AC36" s="137"/>
      <c r="AD36">
        <v>1926</v>
      </c>
      <c r="AE36" s="138"/>
      <c r="AF36" s="138"/>
      <c r="AG36" s="138"/>
    </row>
    <row r="37" spans="1:30" ht="16.5">
      <c r="A37" s="41"/>
      <c r="B37" s="155">
        <f>B35+1</f>
        <v>16</v>
      </c>
      <c r="C37" s="65">
        <f>SUM(I35+1)</f>
        <v>41238</v>
      </c>
      <c r="D37" s="66">
        <f aca="true" t="shared" si="36" ref="D37:I37">SUM(C37+1)</f>
        <v>41239</v>
      </c>
      <c r="E37" s="66">
        <f t="shared" si="36"/>
        <v>41240</v>
      </c>
      <c r="F37" s="66">
        <f t="shared" si="36"/>
        <v>41241</v>
      </c>
      <c r="G37" s="66">
        <f t="shared" si="36"/>
        <v>41242</v>
      </c>
      <c r="H37" s="66">
        <f t="shared" si="36"/>
        <v>41243</v>
      </c>
      <c r="I37" s="67">
        <f t="shared" si="36"/>
        <v>41244</v>
      </c>
      <c r="J37" s="42"/>
      <c r="K37" s="155">
        <f>K35+1</f>
        <v>20</v>
      </c>
      <c r="L37" s="65">
        <f>SUM(R35+1)</f>
        <v>41273</v>
      </c>
      <c r="M37" s="66">
        <f aca="true" t="shared" si="37" ref="M37:R37">SUM(L37+1)</f>
        <v>41274</v>
      </c>
      <c r="N37" s="66">
        <f t="shared" si="37"/>
        <v>41275</v>
      </c>
      <c r="O37" s="66">
        <f t="shared" si="37"/>
        <v>41276</v>
      </c>
      <c r="P37" s="66">
        <f t="shared" si="37"/>
        <v>41277</v>
      </c>
      <c r="Q37" s="66">
        <f t="shared" si="37"/>
        <v>41278</v>
      </c>
      <c r="R37" s="67">
        <f t="shared" si="37"/>
        <v>41279</v>
      </c>
      <c r="S37" s="42"/>
      <c r="T37" s="155">
        <f>T35+1</f>
        <v>24</v>
      </c>
      <c r="U37" s="65">
        <f>SUM(AA35+1)</f>
        <v>41301</v>
      </c>
      <c r="V37" s="66">
        <f aca="true" t="shared" si="38" ref="V37:AA37">SUM(U37+1)</f>
        <v>41302</v>
      </c>
      <c r="W37" s="66">
        <f t="shared" si="38"/>
        <v>41303</v>
      </c>
      <c r="X37" s="66">
        <f t="shared" si="38"/>
        <v>41304</v>
      </c>
      <c r="Y37" s="66">
        <f t="shared" si="38"/>
        <v>41305</v>
      </c>
      <c r="Z37" s="66">
        <f t="shared" si="38"/>
        <v>41306</v>
      </c>
      <c r="AA37" s="67">
        <f t="shared" si="38"/>
        <v>41307</v>
      </c>
      <c r="AB37" s="24"/>
      <c r="AC37" s="23"/>
      <c r="AD37">
        <v>1927</v>
      </c>
    </row>
    <row r="38" spans="1:31" s="139" customFormat="1" ht="12.75">
      <c r="A38" s="134"/>
      <c r="B38" s="160"/>
      <c r="C38" s="125" t="str">
        <f aca="true" t="shared" si="39" ref="C38:I38">IF(C37&lt;&gt;0,LOOKUP(C89,$B$8:$AJ$8,$B$9:$AJ$9),0)</f>
        <v>Avan</v>
      </c>
      <c r="D38" s="124" t="str">
        <f t="shared" si="39"/>
        <v>Khorshed</v>
      </c>
      <c r="E38" s="124" t="str">
        <f t="shared" si="39"/>
        <v>Mohor</v>
      </c>
      <c r="F38" s="124" t="str">
        <f t="shared" si="39"/>
        <v>Tir</v>
      </c>
      <c r="G38" s="124" t="str">
        <f t="shared" si="39"/>
        <v>Gosh</v>
      </c>
      <c r="H38" s="124" t="str">
        <f t="shared" si="39"/>
        <v>Dae-Pa-Meher</v>
      </c>
      <c r="I38" s="135" t="str">
        <f t="shared" si="39"/>
        <v>Meher</v>
      </c>
      <c r="J38" s="140"/>
      <c r="K38" s="160"/>
      <c r="L38" s="125" t="str">
        <f aca="true" t="shared" si="40" ref="L38:R38">IF(L37&lt;&gt;0,LOOKUP(L89,$B$8:$AJ$8,$B$9:$AJ$9),0)</f>
        <v>Dae-Pa-Meher</v>
      </c>
      <c r="M38" s="124" t="str">
        <f t="shared" si="40"/>
        <v>Meher</v>
      </c>
      <c r="N38" s="124" t="str">
        <f t="shared" si="40"/>
        <v>Srosh</v>
      </c>
      <c r="O38" s="124" t="str">
        <f t="shared" si="40"/>
        <v>Rashne</v>
      </c>
      <c r="P38" s="124" t="str">
        <f t="shared" si="40"/>
        <v>Fravardin</v>
      </c>
      <c r="Q38" s="124" t="str">
        <f t="shared" si="40"/>
        <v>Behram</v>
      </c>
      <c r="R38" s="135" t="str">
        <f t="shared" si="40"/>
        <v>Ram</v>
      </c>
      <c r="S38" s="140"/>
      <c r="T38" s="160"/>
      <c r="U38" s="125" t="str">
        <f aca="true" t="shared" si="41" ref="U38:AA38">IF(U37&lt;&gt;0,LOOKUP(U89,$B$8:$AJ$8,$B$9:$AJ$9),0)</f>
        <v>Tir</v>
      </c>
      <c r="V38" s="124" t="str">
        <f t="shared" si="41"/>
        <v>Gosh</v>
      </c>
      <c r="W38" s="124" t="str">
        <f t="shared" si="41"/>
        <v>Dae-Pa-Meher</v>
      </c>
      <c r="X38" s="124" t="str">
        <f t="shared" si="41"/>
        <v>Meher</v>
      </c>
      <c r="Y38" s="124" t="str">
        <f t="shared" si="41"/>
        <v>Srosh</v>
      </c>
      <c r="Z38" s="124" t="str">
        <f t="shared" si="41"/>
        <v>Rashne</v>
      </c>
      <c r="AA38" s="135" t="str">
        <f t="shared" si="41"/>
        <v>Fravardin</v>
      </c>
      <c r="AB38" s="136"/>
      <c r="AC38" s="137"/>
      <c r="AD38">
        <v>1928</v>
      </c>
      <c r="AE38" s="138"/>
    </row>
    <row r="39" spans="1:30" ht="16.5">
      <c r="A39" s="41"/>
      <c r="B39" s="155">
        <f>B37+1</f>
        <v>17</v>
      </c>
      <c r="C39" s="65">
        <f>SUM(I37+1)</f>
        <v>41245</v>
      </c>
      <c r="D39" s="66">
        <f aca="true" t="shared" si="42" ref="D39:I39">SUM(C39+1)</f>
        <v>41246</v>
      </c>
      <c r="E39" s="66">
        <f t="shared" si="42"/>
        <v>41247</v>
      </c>
      <c r="F39" s="66">
        <f t="shared" si="42"/>
        <v>41248</v>
      </c>
      <c r="G39" s="66">
        <f t="shared" si="42"/>
        <v>41249</v>
      </c>
      <c r="H39" s="66">
        <f t="shared" si="42"/>
        <v>41250</v>
      </c>
      <c r="I39" s="67">
        <f t="shared" si="42"/>
        <v>41251</v>
      </c>
      <c r="J39" s="42"/>
      <c r="K39" s="155">
        <f>K37+1</f>
        <v>21</v>
      </c>
      <c r="L39" s="65">
        <f>SUM(R37+1)</f>
        <v>41280</v>
      </c>
      <c r="M39" s="66">
        <f aca="true" t="shared" si="43" ref="M39:R39">SUM(L39+1)</f>
        <v>41281</v>
      </c>
      <c r="N39" s="66">
        <f t="shared" si="43"/>
        <v>41282</v>
      </c>
      <c r="O39" s="66">
        <f t="shared" si="43"/>
        <v>41283</v>
      </c>
      <c r="P39" s="66">
        <f t="shared" si="43"/>
        <v>41284</v>
      </c>
      <c r="Q39" s="66">
        <f t="shared" si="43"/>
        <v>41285</v>
      </c>
      <c r="R39" s="67">
        <f t="shared" si="43"/>
        <v>41286</v>
      </c>
      <c r="S39" s="42"/>
      <c r="T39" s="155">
        <f>T37+1</f>
        <v>25</v>
      </c>
      <c r="U39" s="65">
        <f>SUM(AA37+1)</f>
        <v>41308</v>
      </c>
      <c r="V39" s="66">
        <f aca="true" t="shared" si="44" ref="V39:AA39">SUM(U39+1)</f>
        <v>41309</v>
      </c>
      <c r="W39" s="66">
        <f t="shared" si="44"/>
        <v>41310</v>
      </c>
      <c r="X39" s="66">
        <f t="shared" si="44"/>
        <v>41311</v>
      </c>
      <c r="Y39" s="66">
        <f t="shared" si="44"/>
        <v>41312</v>
      </c>
      <c r="Z39" s="66">
        <f t="shared" si="44"/>
        <v>41313</v>
      </c>
      <c r="AA39" s="67">
        <f t="shared" si="44"/>
        <v>41314</v>
      </c>
      <c r="AB39" s="24"/>
      <c r="AC39" s="23"/>
      <c r="AD39">
        <v>1929</v>
      </c>
    </row>
    <row r="40" spans="1:31" s="139" customFormat="1" ht="12.75">
      <c r="A40" s="134"/>
      <c r="B40" s="160"/>
      <c r="C40" s="125" t="str">
        <f aca="true" t="shared" si="45" ref="C40:I40">IF(C39&lt;&gt;0,LOOKUP(C90,$B$8:$AJ$8,$B$9:$AJ$9),0)</f>
        <v>Srosh</v>
      </c>
      <c r="D40" s="124" t="str">
        <f t="shared" si="45"/>
        <v>Rashne</v>
      </c>
      <c r="E40" s="124" t="str">
        <f t="shared" si="45"/>
        <v>Fravardin</v>
      </c>
      <c r="F40" s="124" t="str">
        <f t="shared" si="45"/>
        <v>Behram</v>
      </c>
      <c r="G40" s="124" t="str">
        <f t="shared" si="45"/>
        <v>Ram</v>
      </c>
      <c r="H40" s="124" t="str">
        <f t="shared" si="45"/>
        <v>Govad</v>
      </c>
      <c r="I40" s="135" t="str">
        <f t="shared" si="45"/>
        <v>Dae-Pa-Din</v>
      </c>
      <c r="J40" s="140"/>
      <c r="K40" s="160"/>
      <c r="L40" s="125" t="str">
        <f aca="true" t="shared" si="46" ref="L40:R40">IF(L39&lt;&gt;0,LOOKUP(L90,$B$8:$AJ$8,$B$9:$AJ$9),0)</f>
        <v>Govad</v>
      </c>
      <c r="M40" s="124" t="str">
        <f t="shared" si="46"/>
        <v>Dae-Pa-Din</v>
      </c>
      <c r="N40" s="124" t="str">
        <f t="shared" si="46"/>
        <v>Din</v>
      </c>
      <c r="O40" s="124" t="str">
        <f t="shared" si="46"/>
        <v>Ashishvangh</v>
      </c>
      <c r="P40" s="124" t="str">
        <f t="shared" si="46"/>
        <v>Ashtad</v>
      </c>
      <c r="Q40" s="124" t="str">
        <f t="shared" si="46"/>
        <v>Asman</v>
      </c>
      <c r="R40" s="135" t="str">
        <f t="shared" si="46"/>
        <v>Zamiyad</v>
      </c>
      <c r="S40" s="140"/>
      <c r="T40" s="160"/>
      <c r="U40" s="125" t="str">
        <f aca="true" t="shared" si="47" ref="U40:AA40">IF(U39&lt;&gt;0,LOOKUP(U90,$B$8:$AJ$8,$B$9:$AJ$9),0)</f>
        <v>Behram</v>
      </c>
      <c r="V40" s="124" t="str">
        <f t="shared" si="47"/>
        <v>Ram</v>
      </c>
      <c r="W40" s="124" t="str">
        <f t="shared" si="47"/>
        <v>Govad</v>
      </c>
      <c r="X40" s="124" t="str">
        <f t="shared" si="47"/>
        <v>Dae-Pa-Din</v>
      </c>
      <c r="Y40" s="124" t="str">
        <f t="shared" si="47"/>
        <v>Din</v>
      </c>
      <c r="Z40" s="124" t="str">
        <f t="shared" si="47"/>
        <v>Ashishvangh</v>
      </c>
      <c r="AA40" s="135" t="str">
        <f t="shared" si="47"/>
        <v>Ashtad</v>
      </c>
      <c r="AB40" s="136"/>
      <c r="AC40" s="137"/>
      <c r="AD40">
        <v>1930</v>
      </c>
      <c r="AE40" s="138"/>
    </row>
    <row r="41" spans="1:33" ht="16.5">
      <c r="A41" s="41"/>
      <c r="B41" s="155">
        <f>B39+1</f>
        <v>18</v>
      </c>
      <c r="C41" s="80">
        <f>IF(I39=0,0,IF(OR(I39&gt;$D$3,I39=$D$3),0,I39+1))</f>
        <v>41252</v>
      </c>
      <c r="D41" s="66">
        <f>IF(C41=0,0,IF(OR(C41&gt;$D$3,C41=$D$3),0,C41+1))</f>
        <v>41253</v>
      </c>
      <c r="E41" s="66">
        <f aca="true" t="shared" si="48" ref="E41:I43">IF(D41=0,0,IF(OR(D41&gt;$D$3,D41=$D$3),0,D41+1))</f>
        <v>41254</v>
      </c>
      <c r="F41" s="66">
        <f t="shared" si="48"/>
        <v>41255</v>
      </c>
      <c r="G41" s="66">
        <f t="shared" si="48"/>
        <v>41256</v>
      </c>
      <c r="H41" s="66">
        <f t="shared" si="48"/>
        <v>41257</v>
      </c>
      <c r="I41" s="68">
        <f t="shared" si="48"/>
        <v>41258</v>
      </c>
      <c r="J41" s="42"/>
      <c r="K41" s="155">
        <f>K39+1</f>
        <v>22</v>
      </c>
      <c r="L41" s="80">
        <f>IF(R39=0,0,IF(OR(R39&gt;$N$3,R39=$N$3),0,R39+1))</f>
        <v>41287</v>
      </c>
      <c r="M41" s="66">
        <f>IF(L41=0,0,IF(OR(L41&gt;$N$3,L41=$N$3),0,L41+1))</f>
        <v>41288</v>
      </c>
      <c r="N41" s="66">
        <f aca="true" t="shared" si="49" ref="N41:R43">IF(M41=0,0,IF(OR(M41&gt;$N$3,M41=$N$3),0,M41+1))</f>
        <v>0</v>
      </c>
      <c r="O41" s="66">
        <f t="shared" si="49"/>
        <v>0</v>
      </c>
      <c r="P41" s="66">
        <f t="shared" si="49"/>
        <v>0</v>
      </c>
      <c r="Q41" s="66">
        <f t="shared" si="49"/>
        <v>0</v>
      </c>
      <c r="R41" s="68">
        <f t="shared" si="49"/>
        <v>0</v>
      </c>
      <c r="S41" s="42"/>
      <c r="T41" s="155">
        <f>T39+1</f>
        <v>26</v>
      </c>
      <c r="U41" s="80">
        <f>IF(AA39=0,0,IF(OR(AA39&gt;$V$3,AA39=$V$3),0,AA39+1))</f>
        <v>41315</v>
      </c>
      <c r="V41" s="66">
        <f>IF(U41=0,0,IF(OR(U41&gt;$V$3,U41=$V$3),0,U41+1))</f>
        <v>41316</v>
      </c>
      <c r="W41" s="66">
        <f aca="true" t="shared" si="50" ref="W41:AA43">IF(V41=0,0,IF(OR(V41&gt;$V$3,V41=$V$3),0,V41+1))</f>
        <v>41317</v>
      </c>
      <c r="X41" s="66">
        <f t="shared" si="50"/>
        <v>41318</v>
      </c>
      <c r="Y41" s="66">
        <f t="shared" si="50"/>
        <v>0</v>
      </c>
      <c r="Z41" s="66">
        <f t="shared" si="50"/>
        <v>0</v>
      </c>
      <c r="AA41" s="68">
        <f t="shared" si="50"/>
        <v>0</v>
      </c>
      <c r="AB41" s="24"/>
      <c r="AC41" s="23"/>
      <c r="AD41">
        <v>1931</v>
      </c>
      <c r="AF41" s="34"/>
      <c r="AG41" s="34"/>
    </row>
    <row r="42" spans="1:33" s="139" customFormat="1" ht="12.75">
      <c r="A42" s="134"/>
      <c r="B42" s="156"/>
      <c r="C42" s="125" t="str">
        <f aca="true" t="shared" si="51" ref="C42:I42">IF(C41&lt;&gt;0,LOOKUP(C91,$B$8:$AJ$8,$B$9:$AJ$9),0)</f>
        <v>Din</v>
      </c>
      <c r="D42" s="124" t="str">
        <f t="shared" si="51"/>
        <v>Ashishvangh</v>
      </c>
      <c r="E42" s="124" t="str">
        <f t="shared" si="51"/>
        <v>Ashtad</v>
      </c>
      <c r="F42" s="124" t="str">
        <f t="shared" si="51"/>
        <v>Asman</v>
      </c>
      <c r="G42" s="124" t="str">
        <f t="shared" si="51"/>
        <v>Zamiyad</v>
      </c>
      <c r="H42" s="124" t="str">
        <f t="shared" si="51"/>
        <v>Mareshpand</v>
      </c>
      <c r="I42" s="135" t="str">
        <f t="shared" si="51"/>
        <v>Aneran</v>
      </c>
      <c r="J42" s="140"/>
      <c r="K42" s="156"/>
      <c r="L42" s="125" t="str">
        <f aca="true" t="shared" si="52" ref="L42:R42">IF(L41&lt;&gt;0,LOOKUP(L91,$B$8:$AJ$8,$B$9:$AJ$9),0)</f>
        <v>Mareshpand</v>
      </c>
      <c r="M42" s="124" t="str">
        <f t="shared" si="52"/>
        <v>Aneran</v>
      </c>
      <c r="N42" s="124">
        <f t="shared" si="52"/>
        <v>0</v>
      </c>
      <c r="O42" s="124">
        <f t="shared" si="52"/>
        <v>0</v>
      </c>
      <c r="P42" s="124">
        <f t="shared" si="52"/>
        <v>0</v>
      </c>
      <c r="Q42" s="124">
        <f t="shared" si="52"/>
        <v>0</v>
      </c>
      <c r="R42" s="135">
        <f t="shared" si="52"/>
        <v>0</v>
      </c>
      <c r="S42" s="140"/>
      <c r="T42" s="156"/>
      <c r="U42" s="125" t="str">
        <f aca="true" t="shared" si="53" ref="U42:AA42">IF(U41&lt;&gt;0,LOOKUP(U91,$B$8:$AJ$8,$B$9:$AJ$9),0)</f>
        <v>Asman</v>
      </c>
      <c r="V42" s="124" t="str">
        <f t="shared" si="53"/>
        <v>Zamiyad</v>
      </c>
      <c r="W42" s="124" t="str">
        <f t="shared" si="53"/>
        <v>Mareshpand</v>
      </c>
      <c r="X42" s="124" t="str">
        <f t="shared" si="53"/>
        <v>Aneran</v>
      </c>
      <c r="Y42" s="124">
        <f t="shared" si="53"/>
        <v>0</v>
      </c>
      <c r="Z42" s="124">
        <f t="shared" si="53"/>
        <v>0</v>
      </c>
      <c r="AA42" s="135">
        <f t="shared" si="53"/>
        <v>0</v>
      </c>
      <c r="AB42" s="136"/>
      <c r="AC42" s="137"/>
      <c r="AD42">
        <v>1932</v>
      </c>
      <c r="AE42" s="138"/>
      <c r="AF42" s="142"/>
      <c r="AG42" s="142"/>
    </row>
    <row r="43" spans="1:33" s="34" customFormat="1" ht="16.5">
      <c r="A43" s="41"/>
      <c r="B43" s="155">
        <f>IF(C43=0,0,B41+1)</f>
        <v>0</v>
      </c>
      <c r="C43" s="96">
        <f>IF(I41=0,0,IF(OR(I41&gt;$D$3,I41=$D$3),0,I41+1))</f>
        <v>0</v>
      </c>
      <c r="D43" s="119">
        <f>IF(C43=0,0,IF(OR(C43&gt;$D$3,C43=$D$3),0,C43+1))</f>
        <v>0</v>
      </c>
      <c r="E43" s="119">
        <f t="shared" si="48"/>
        <v>0</v>
      </c>
      <c r="F43" s="119">
        <f t="shared" si="48"/>
        <v>0</v>
      </c>
      <c r="G43" s="119">
        <f t="shared" si="48"/>
        <v>0</v>
      </c>
      <c r="H43" s="119">
        <f t="shared" si="48"/>
        <v>0</v>
      </c>
      <c r="I43" s="97">
        <f>IF(AND(H43&gt;0,H43&lt;30),H43+1,0)</f>
        <v>0</v>
      </c>
      <c r="J43" s="42"/>
      <c r="K43" s="155">
        <f>IF(L43=0,0,K41+1)</f>
        <v>0</v>
      </c>
      <c r="L43" s="96">
        <f>IF(AND(R41&gt;0,R41&lt;31),R41+1,0)</f>
        <v>0</v>
      </c>
      <c r="M43" s="119">
        <f>IF(L43=0,0,IF(OR(L43&gt;$N$3,L43=$N$3),0,L43+1))</f>
        <v>0</v>
      </c>
      <c r="N43" s="119">
        <f t="shared" si="49"/>
        <v>0</v>
      </c>
      <c r="O43" s="119">
        <f t="shared" si="49"/>
        <v>0</v>
      </c>
      <c r="P43" s="119">
        <f t="shared" si="49"/>
        <v>0</v>
      </c>
      <c r="Q43" s="119">
        <f t="shared" si="49"/>
        <v>0</v>
      </c>
      <c r="R43" s="97">
        <f t="shared" si="49"/>
        <v>0</v>
      </c>
      <c r="S43" s="42"/>
      <c r="T43" s="155">
        <f>IF(U43=0,0,T41+1)</f>
        <v>0</v>
      </c>
      <c r="U43" s="96">
        <f>IF(AA41=0,0,IF(OR(AA41&gt;$V$3,AA41=$V$3),0,AA41+1))</f>
        <v>0</v>
      </c>
      <c r="V43" s="119">
        <f>IF(U43=0,0,IF(OR(U43&gt;$V$3,U43=$V$3),0,U43+1))</f>
        <v>0</v>
      </c>
      <c r="W43" s="119">
        <f t="shared" si="50"/>
        <v>0</v>
      </c>
      <c r="X43" s="119">
        <f t="shared" si="50"/>
        <v>0</v>
      </c>
      <c r="Y43" s="119">
        <f t="shared" si="50"/>
        <v>0</v>
      </c>
      <c r="Z43" s="119">
        <f t="shared" si="50"/>
        <v>0</v>
      </c>
      <c r="AA43" s="97">
        <f t="shared" si="50"/>
        <v>0</v>
      </c>
      <c r="AB43" s="24"/>
      <c r="AC43" s="86"/>
      <c r="AD43">
        <v>1933</v>
      </c>
      <c r="AE43"/>
      <c r="AF43" s="1"/>
      <c r="AG43" s="1"/>
    </row>
    <row r="44" spans="1:33" s="139" customFormat="1" ht="13.5" customHeight="1" thickBot="1">
      <c r="A44" s="134"/>
      <c r="B44" s="158"/>
      <c r="C44" s="143">
        <f aca="true" t="shared" si="54" ref="C44:I44">IF(C43&lt;&gt;0,LOOKUP(C92,$B$8:$AJ$8,$B$9:$AJ$9),0)</f>
        <v>0</v>
      </c>
      <c r="D44" s="144">
        <f t="shared" si="54"/>
        <v>0</v>
      </c>
      <c r="E44" s="144">
        <f t="shared" si="54"/>
        <v>0</v>
      </c>
      <c r="F44" s="144">
        <f t="shared" si="54"/>
        <v>0</v>
      </c>
      <c r="G44" s="144">
        <f t="shared" si="54"/>
        <v>0</v>
      </c>
      <c r="H44" s="144">
        <f t="shared" si="54"/>
        <v>0</v>
      </c>
      <c r="I44" s="145">
        <f t="shared" si="54"/>
        <v>0</v>
      </c>
      <c r="J44" s="140"/>
      <c r="K44" s="158"/>
      <c r="L44" s="147">
        <f aca="true" t="shared" si="55" ref="L44:R44">IF(L43&lt;&gt;0,LOOKUP(L92,$B$8:$AJ$8,$B$9:$AJ$9),0)</f>
        <v>0</v>
      </c>
      <c r="M44" s="144">
        <f t="shared" si="55"/>
        <v>0</v>
      </c>
      <c r="N44" s="144">
        <f t="shared" si="55"/>
        <v>0</v>
      </c>
      <c r="O44" s="144">
        <f t="shared" si="55"/>
        <v>0</v>
      </c>
      <c r="P44" s="144">
        <f t="shared" si="55"/>
        <v>0</v>
      </c>
      <c r="Q44" s="144">
        <f t="shared" si="55"/>
        <v>0</v>
      </c>
      <c r="R44" s="145">
        <f t="shared" si="55"/>
        <v>0</v>
      </c>
      <c r="S44" s="140"/>
      <c r="T44" s="158"/>
      <c r="U44" s="143">
        <f aca="true" t="shared" si="56" ref="U44:AA44">IF(U43&lt;&gt;0,LOOKUP(U92,$B$8:$AJ$8,$B$9:$AJ$9),0)</f>
        <v>0</v>
      </c>
      <c r="V44" s="144">
        <f t="shared" si="56"/>
        <v>0</v>
      </c>
      <c r="W44" s="144">
        <f t="shared" si="56"/>
        <v>0</v>
      </c>
      <c r="X44" s="144">
        <f t="shared" si="56"/>
        <v>0</v>
      </c>
      <c r="Y44" s="144">
        <f t="shared" si="56"/>
        <v>0</v>
      </c>
      <c r="Z44" s="144">
        <f t="shared" si="56"/>
        <v>0</v>
      </c>
      <c r="AA44" s="145">
        <f t="shared" si="56"/>
        <v>0</v>
      </c>
      <c r="AB44" s="136"/>
      <c r="AC44" s="137"/>
      <c r="AD44">
        <v>1934</v>
      </c>
      <c r="AE44" s="138"/>
      <c r="AF44" s="138"/>
      <c r="AG44" s="138"/>
    </row>
    <row r="45" spans="1:30" ht="16.5">
      <c r="A45" s="41"/>
      <c r="B45" s="47"/>
      <c r="C45" s="48"/>
      <c r="D45" s="49"/>
      <c r="E45" s="49"/>
      <c r="F45" s="49"/>
      <c r="G45" s="49"/>
      <c r="H45" s="49"/>
      <c r="I45" s="50"/>
      <c r="J45" s="42"/>
      <c r="K45" s="47"/>
      <c r="L45" s="50"/>
      <c r="M45" s="49"/>
      <c r="N45" s="49"/>
      <c r="O45" s="49"/>
      <c r="P45" s="49"/>
      <c r="Q45" s="49"/>
      <c r="R45" s="50"/>
      <c r="S45" s="42"/>
      <c r="T45" s="47"/>
      <c r="U45" s="50"/>
      <c r="V45" s="49"/>
      <c r="W45" s="49"/>
      <c r="X45" s="49"/>
      <c r="Y45" s="49"/>
      <c r="Z45" s="49"/>
      <c r="AA45" s="50"/>
      <c r="AB45" s="24"/>
      <c r="AC45" s="23"/>
      <c r="AD45">
        <v>1935</v>
      </c>
    </row>
    <row r="46" spans="1:30" ht="18.75" thickBot="1">
      <c r="A46" s="31"/>
      <c r="B46" s="161" t="s">
        <v>79</v>
      </c>
      <c r="C46" s="161"/>
      <c r="D46" s="161"/>
      <c r="E46" s="161"/>
      <c r="F46" s="172" t="str">
        <f>CONCATENATE("(",,LOOKUP(B6,$AC$3:$AN$3,$AC$4:$AN$4),"-",LOOKUP(B6+1,$AC$3:$AN$3,$AC$4:$AN$4),")")</f>
        <v>(Feb-Mar)</v>
      </c>
      <c r="G46" s="172"/>
      <c r="H46" s="172"/>
      <c r="I46" s="172"/>
      <c r="J46" s="32"/>
      <c r="K46" s="175" t="s">
        <v>83</v>
      </c>
      <c r="L46" s="175"/>
      <c r="M46" s="175"/>
      <c r="N46" s="175"/>
      <c r="O46" s="176" t="str">
        <f>CONCATENATE("(",,LOOKUP(K6,$AC$3:$AN$3,$AC$4:$AN$4),"-",LOOKUP(K6+1,$AC$3:$AN$3,$AC$4:$AN$4),")")</f>
        <v>(Mar-Apr)</v>
      </c>
      <c r="P46" s="176"/>
      <c r="Q46" s="176"/>
      <c r="R46" s="176"/>
      <c r="S46" s="32"/>
      <c r="T46" s="178" t="s">
        <v>41</v>
      </c>
      <c r="U46" s="178"/>
      <c r="V46" s="178"/>
      <c r="W46" s="178"/>
      <c r="X46" s="179" t="str">
        <f>CONCATENATE("(",,LOOKUP(T6,$AC$3:$AN$3,$AC$4:$AN$4),"-",LOOKUP(T6+1,$AC$3:$AN$3,$AC$4:$AN$4),")")</f>
        <v>(Apr-May)</v>
      </c>
      <c r="Y46" s="179"/>
      <c r="Z46" s="179"/>
      <c r="AA46" s="179"/>
      <c r="AB46" s="33"/>
      <c r="AC46" s="23"/>
      <c r="AD46">
        <v>1936</v>
      </c>
    </row>
    <row r="47" spans="1:30" ht="13.5">
      <c r="A47" s="41"/>
      <c r="B47" s="36" t="s">
        <v>13</v>
      </c>
      <c r="C47" s="37" t="s">
        <v>14</v>
      </c>
      <c r="D47" s="38" t="s">
        <v>15</v>
      </c>
      <c r="E47" s="38" t="s">
        <v>16</v>
      </c>
      <c r="F47" s="38" t="s">
        <v>17</v>
      </c>
      <c r="G47" s="38" t="s">
        <v>18</v>
      </c>
      <c r="H47" s="38" t="s">
        <v>19</v>
      </c>
      <c r="I47" s="39" t="s">
        <v>20</v>
      </c>
      <c r="J47" s="40"/>
      <c r="K47" s="36" t="s">
        <v>13</v>
      </c>
      <c r="L47" s="37" t="s">
        <v>14</v>
      </c>
      <c r="M47" s="38" t="s">
        <v>15</v>
      </c>
      <c r="N47" s="38" t="s">
        <v>16</v>
      </c>
      <c r="O47" s="38" t="s">
        <v>17</v>
      </c>
      <c r="P47" s="38" t="s">
        <v>18</v>
      </c>
      <c r="Q47" s="38" t="s">
        <v>19</v>
      </c>
      <c r="R47" s="39" t="s">
        <v>20</v>
      </c>
      <c r="S47" s="40"/>
      <c r="T47" s="36" t="s">
        <v>13</v>
      </c>
      <c r="U47" s="37" t="s">
        <v>14</v>
      </c>
      <c r="V47" s="38" t="s">
        <v>15</v>
      </c>
      <c r="W47" s="38" t="s">
        <v>16</v>
      </c>
      <c r="X47" s="38" t="s">
        <v>17</v>
      </c>
      <c r="Y47" s="38" t="s">
        <v>18</v>
      </c>
      <c r="Z47" s="38" t="s">
        <v>19</v>
      </c>
      <c r="AA47" s="39" t="s">
        <v>20</v>
      </c>
      <c r="AB47" s="24"/>
      <c r="AC47" s="23"/>
      <c r="AD47">
        <v>1937</v>
      </c>
    </row>
    <row r="48" spans="1:30" ht="16.5">
      <c r="A48" s="41"/>
      <c r="B48" s="159">
        <f>IF(T43&gt;0,T43,IF(AA41=0,T41,T41+1))</f>
        <v>26</v>
      </c>
      <c r="C48" s="62">
        <f>IF($C$6=1,E2,0)</f>
        <v>0</v>
      </c>
      <c r="D48" s="63">
        <f>IF($D$6=1,E2,IF(C48&gt;0,C48+1,0))</f>
        <v>0</v>
      </c>
      <c r="E48" s="63">
        <f>IF($E$6=1,E2,IF(D48&gt;0,D48+1,0))</f>
        <v>0</v>
      </c>
      <c r="F48" s="63">
        <f>IF($F$6=1,E2,IF(E48&gt;0,E48+1,0))</f>
        <v>0</v>
      </c>
      <c r="G48" s="63">
        <f>IF($G$6=1,E2,IF(F48&gt;0,F48+1,0))</f>
        <v>41319</v>
      </c>
      <c r="H48" s="63">
        <f>IF($H$6=1,E2,IF(G48&gt;0,G48+1,0))</f>
        <v>41320</v>
      </c>
      <c r="I48" s="64">
        <f>IF($I$6=1,E2,IF(H48&gt;0,H48+1,0))</f>
        <v>41321</v>
      </c>
      <c r="J48" s="42"/>
      <c r="K48" s="159">
        <f>IF(B58&gt;0,B58,IF(I56=0,B56,B56+1))</f>
        <v>30</v>
      </c>
      <c r="L48" s="62">
        <f>IF($L$6=1,O2,0)</f>
        <v>0</v>
      </c>
      <c r="M48" s="63">
        <f>IF($M$6=1,O2,IF(L48&gt;0,L48+1,0))</f>
        <v>0</v>
      </c>
      <c r="N48" s="63">
        <f>IF($N$6=1,O2,IF(M48&gt;0,M48+1,0))</f>
        <v>0</v>
      </c>
      <c r="O48" s="63">
        <f>IF($O$6=1,O2,IF(N48&gt;0,N48+1,0))</f>
        <v>0</v>
      </c>
      <c r="P48" s="63">
        <f>IF($P$6=1,2,IF(O48&gt;0,O48+1,0))</f>
        <v>0</v>
      </c>
      <c r="Q48" s="63">
        <f>IF($Q$6=1,O2,IF(P48&gt;0,P48+1,0))</f>
        <v>0</v>
      </c>
      <c r="R48" s="64">
        <f>IF($R$6=1,O2,IF(Q48&gt;0,Q48+1,0))</f>
        <v>41349</v>
      </c>
      <c r="S48" s="42"/>
      <c r="T48" s="159">
        <f>IF(K58&gt;0,K58,IF(R56=0,K56,K56+1))</f>
        <v>35</v>
      </c>
      <c r="U48" s="62">
        <f>IF($U$6=1,W2,0)</f>
        <v>0</v>
      </c>
      <c r="V48" s="63">
        <f>IF($V$6=1,W2,IF(U48&gt;0,U48+1,0))</f>
        <v>41379</v>
      </c>
      <c r="W48" s="63">
        <f>IF($W$6=1,W2,IF(V48&gt;0,V48+1,0))</f>
        <v>41380</v>
      </c>
      <c r="X48" s="63">
        <f>IF($X$6=1,W2,IF(W48&gt;0,W48+1,0))</f>
        <v>41381</v>
      </c>
      <c r="Y48" s="63">
        <f>IF($Y$6=1,W2,IF(X48&gt;0,X48+1,0))</f>
        <v>41382</v>
      </c>
      <c r="Z48" s="78">
        <f>IF($Z$6=1,W2,IF(Y48&gt;0,Y48+1,0))</f>
        <v>41383</v>
      </c>
      <c r="AA48" s="64">
        <f>IF($AA$6=1,1,IF(Z48&gt;0,Z48+1,0))</f>
        <v>41384</v>
      </c>
      <c r="AB48" s="24"/>
      <c r="AC48" s="23"/>
      <c r="AD48">
        <v>1938</v>
      </c>
    </row>
    <row r="49" spans="1:31" s="139" customFormat="1" ht="12.75">
      <c r="A49" s="134"/>
      <c r="B49" s="156"/>
      <c r="C49" s="125">
        <f aca="true" t="shared" si="57" ref="C49:I49">IF(C48&lt;&gt;0,LOOKUP(C96,$B$8:$AJ$8,$B$9:$AJ$9),0)</f>
        <v>0</v>
      </c>
      <c r="D49" s="124">
        <f t="shared" si="57"/>
        <v>0</v>
      </c>
      <c r="E49" s="124">
        <f t="shared" si="57"/>
        <v>0</v>
      </c>
      <c r="F49" s="124">
        <f t="shared" si="57"/>
        <v>0</v>
      </c>
      <c r="G49" s="124" t="str">
        <f t="shared" si="57"/>
        <v>Hormazd</v>
      </c>
      <c r="H49" s="124" t="str">
        <f t="shared" si="57"/>
        <v>Bahman</v>
      </c>
      <c r="I49" s="135" t="str">
        <f t="shared" si="57"/>
        <v>Ardibehesht</v>
      </c>
      <c r="J49" s="127"/>
      <c r="K49" s="156"/>
      <c r="L49" s="125">
        <f aca="true" t="shared" si="58" ref="L49:R49">IF(L48&lt;&gt;0,LOOKUP(L96,$B$8:$AJ$8,$B$9:$AJ$9),0)</f>
        <v>0</v>
      </c>
      <c r="M49" s="124">
        <f t="shared" si="58"/>
        <v>0</v>
      </c>
      <c r="N49" s="124">
        <f t="shared" si="58"/>
        <v>0</v>
      </c>
      <c r="O49" s="124">
        <f t="shared" si="58"/>
        <v>0</v>
      </c>
      <c r="P49" s="124">
        <f t="shared" si="58"/>
        <v>0</v>
      </c>
      <c r="Q49" s="124">
        <f t="shared" si="58"/>
        <v>0</v>
      </c>
      <c r="R49" s="135" t="str">
        <f t="shared" si="58"/>
        <v>Hormazd</v>
      </c>
      <c r="S49" s="127"/>
      <c r="T49" s="156"/>
      <c r="U49" s="125">
        <f aca="true" t="shared" si="59" ref="U49:AA49">IF(U48&lt;&gt;0,LOOKUP(U96,$B$8:$AJ$8,$B$9:$AJ$9),0)</f>
        <v>0</v>
      </c>
      <c r="V49" s="124" t="str">
        <f t="shared" si="59"/>
        <v>Hormazd</v>
      </c>
      <c r="W49" s="124" t="str">
        <f t="shared" si="59"/>
        <v>Bahman</v>
      </c>
      <c r="X49" s="124" t="str">
        <f t="shared" si="59"/>
        <v>Ardibehesht</v>
      </c>
      <c r="Y49" s="124" t="str">
        <f t="shared" si="59"/>
        <v>Shehrevar</v>
      </c>
      <c r="Z49" s="124" t="str">
        <f t="shared" si="59"/>
        <v>Aspandard</v>
      </c>
      <c r="AA49" s="135" t="str">
        <f t="shared" si="59"/>
        <v>Khordad </v>
      </c>
      <c r="AB49" s="136"/>
      <c r="AC49" s="137"/>
      <c r="AD49">
        <v>1939</v>
      </c>
      <c r="AE49" s="138"/>
    </row>
    <row r="50" spans="1:30" ht="16.5">
      <c r="A50" s="41"/>
      <c r="B50" s="155">
        <f>B48+1</f>
        <v>27</v>
      </c>
      <c r="C50" s="65">
        <f>SUM(I48+1)</f>
        <v>41322</v>
      </c>
      <c r="D50" s="66">
        <f aca="true" t="shared" si="60" ref="D50:I52">SUM(C50+1)</f>
        <v>41323</v>
      </c>
      <c r="E50" s="66">
        <f t="shared" si="60"/>
        <v>41324</v>
      </c>
      <c r="F50" s="66">
        <f t="shared" si="60"/>
        <v>41325</v>
      </c>
      <c r="G50" s="66">
        <f t="shared" si="60"/>
        <v>41326</v>
      </c>
      <c r="H50" s="66">
        <f t="shared" si="60"/>
        <v>41327</v>
      </c>
      <c r="I50" s="67">
        <f t="shared" si="60"/>
        <v>41328</v>
      </c>
      <c r="J50" s="42"/>
      <c r="K50" s="155">
        <f>K48+1</f>
        <v>31</v>
      </c>
      <c r="L50" s="65">
        <f>SUM(R48+1)</f>
        <v>41350</v>
      </c>
      <c r="M50" s="66">
        <f aca="true" t="shared" si="61" ref="M50:R50">SUM(L50+1)</f>
        <v>41351</v>
      </c>
      <c r="N50" s="66">
        <f t="shared" si="61"/>
        <v>41352</v>
      </c>
      <c r="O50" s="66">
        <f t="shared" si="61"/>
        <v>41353</v>
      </c>
      <c r="P50" s="66">
        <f t="shared" si="61"/>
        <v>41354</v>
      </c>
      <c r="Q50" s="66">
        <f t="shared" si="61"/>
        <v>41355</v>
      </c>
      <c r="R50" s="67">
        <f t="shared" si="61"/>
        <v>41356</v>
      </c>
      <c r="S50" s="42"/>
      <c r="T50" s="155">
        <f>T48+1</f>
        <v>36</v>
      </c>
      <c r="U50" s="65">
        <f>SUM(AA48+1)</f>
        <v>41385</v>
      </c>
      <c r="V50" s="66">
        <f aca="true" t="shared" si="62" ref="V50:AA52">SUM(U50+1)</f>
        <v>41386</v>
      </c>
      <c r="W50" s="66">
        <f t="shared" si="62"/>
        <v>41387</v>
      </c>
      <c r="X50" s="66">
        <f t="shared" si="62"/>
        <v>41388</v>
      </c>
      <c r="Y50" s="66">
        <f t="shared" si="62"/>
        <v>41389</v>
      </c>
      <c r="Z50" s="66">
        <f t="shared" si="62"/>
        <v>41390</v>
      </c>
      <c r="AA50" s="67">
        <f t="shared" si="62"/>
        <v>41391</v>
      </c>
      <c r="AB50" s="24"/>
      <c r="AC50" s="23"/>
      <c r="AD50">
        <v>1940</v>
      </c>
    </row>
    <row r="51" spans="1:31" s="139" customFormat="1" ht="12.75">
      <c r="A51" s="134"/>
      <c r="B51" s="160"/>
      <c r="C51" s="125" t="str">
        <f aca="true" t="shared" si="63" ref="C51:I51">IF(C50&lt;&gt;0,LOOKUP(C97,$B$8:$AJ$8,$B$9:$AJ$9),0)</f>
        <v>Shehrevar</v>
      </c>
      <c r="D51" s="124" t="str">
        <f t="shared" si="63"/>
        <v>Aspandard</v>
      </c>
      <c r="E51" s="124" t="str">
        <f t="shared" si="63"/>
        <v>Khordad </v>
      </c>
      <c r="F51" s="124" t="str">
        <f t="shared" si="63"/>
        <v>Amardad</v>
      </c>
      <c r="G51" s="124" t="str">
        <f t="shared" si="63"/>
        <v>Dae-Pa-Adar</v>
      </c>
      <c r="H51" s="124" t="str">
        <f t="shared" si="63"/>
        <v>Adar </v>
      </c>
      <c r="I51" s="135" t="str">
        <f t="shared" si="63"/>
        <v>Avan</v>
      </c>
      <c r="J51" s="140"/>
      <c r="K51" s="160"/>
      <c r="L51" s="125" t="str">
        <f aca="true" t="shared" si="64" ref="L51:R51">IF(L50&lt;&gt;0,LOOKUP(L97,$B$8:$AJ$8,$B$9:$AJ$9),0)</f>
        <v>Bahman</v>
      </c>
      <c r="M51" s="124" t="str">
        <f t="shared" si="64"/>
        <v>Ardibehesht</v>
      </c>
      <c r="N51" s="124" t="str">
        <f t="shared" si="64"/>
        <v>Shehrevar</v>
      </c>
      <c r="O51" s="124" t="str">
        <f t="shared" si="64"/>
        <v>Aspandard</v>
      </c>
      <c r="P51" s="124" t="str">
        <f t="shared" si="64"/>
        <v>Khordad </v>
      </c>
      <c r="Q51" s="124" t="str">
        <f t="shared" si="64"/>
        <v>Amardad</v>
      </c>
      <c r="R51" s="135" t="str">
        <f t="shared" si="64"/>
        <v>Dae-Pa-Adar</v>
      </c>
      <c r="S51" s="140"/>
      <c r="T51" s="160"/>
      <c r="U51" s="125" t="str">
        <f aca="true" t="shared" si="65" ref="U51:AA51">IF(U50&lt;&gt;0,LOOKUP(U97,$B$8:$AJ$8,$B$9:$AJ$9),0)</f>
        <v>Amardad</v>
      </c>
      <c r="V51" s="124" t="str">
        <f t="shared" si="65"/>
        <v>Dae-Pa-Adar</v>
      </c>
      <c r="W51" s="124" t="str">
        <f t="shared" si="65"/>
        <v>Adar </v>
      </c>
      <c r="X51" s="124" t="str">
        <f t="shared" si="65"/>
        <v>Avan</v>
      </c>
      <c r="Y51" s="124" t="str">
        <f t="shared" si="65"/>
        <v>Khorshed</v>
      </c>
      <c r="Z51" s="124" t="str">
        <f t="shared" si="65"/>
        <v>Mohor</v>
      </c>
      <c r="AA51" s="135" t="str">
        <f t="shared" si="65"/>
        <v>Tir</v>
      </c>
      <c r="AB51" s="136"/>
      <c r="AC51" s="137"/>
      <c r="AD51">
        <v>1941</v>
      </c>
      <c r="AE51" s="138"/>
    </row>
    <row r="52" spans="1:30" ht="16.5">
      <c r="A52" s="41"/>
      <c r="B52" s="155">
        <f>B50+1</f>
        <v>28</v>
      </c>
      <c r="C52" s="65">
        <f>SUM(I50+1)</f>
        <v>41329</v>
      </c>
      <c r="D52" s="66">
        <f t="shared" si="60"/>
        <v>41330</v>
      </c>
      <c r="E52" s="66">
        <f t="shared" si="60"/>
        <v>41331</v>
      </c>
      <c r="F52" s="66">
        <f t="shared" si="60"/>
        <v>41332</v>
      </c>
      <c r="G52" s="66">
        <f t="shared" si="60"/>
        <v>41333</v>
      </c>
      <c r="H52" s="66">
        <f t="shared" si="60"/>
        <v>41334</v>
      </c>
      <c r="I52" s="67">
        <f t="shared" si="60"/>
        <v>41335</v>
      </c>
      <c r="J52" s="42"/>
      <c r="K52" s="155">
        <f>K50+1</f>
        <v>32</v>
      </c>
      <c r="L52" s="65">
        <f>SUM(R50+1)</f>
        <v>41357</v>
      </c>
      <c r="M52" s="66">
        <f aca="true" t="shared" si="66" ref="M52:R52">SUM(L52+1)</f>
        <v>41358</v>
      </c>
      <c r="N52" s="66">
        <f t="shared" si="66"/>
        <v>41359</v>
      </c>
      <c r="O52" s="66">
        <f t="shared" si="66"/>
        <v>41360</v>
      </c>
      <c r="P52" s="66">
        <f t="shared" si="66"/>
        <v>41361</v>
      </c>
      <c r="Q52" s="66">
        <f t="shared" si="66"/>
        <v>41362</v>
      </c>
      <c r="R52" s="67">
        <f t="shared" si="66"/>
        <v>41363</v>
      </c>
      <c r="S52" s="42"/>
      <c r="T52" s="155">
        <f>T50+1</f>
        <v>37</v>
      </c>
      <c r="U52" s="65">
        <f>SUM(AA50+1)</f>
        <v>41392</v>
      </c>
      <c r="V52" s="66">
        <f t="shared" si="62"/>
        <v>41393</v>
      </c>
      <c r="W52" s="66">
        <f t="shared" si="62"/>
        <v>41394</v>
      </c>
      <c r="X52" s="66">
        <f t="shared" si="62"/>
        <v>41395</v>
      </c>
      <c r="Y52" s="66">
        <f t="shared" si="62"/>
        <v>41396</v>
      </c>
      <c r="Z52" s="66">
        <f t="shared" si="62"/>
        <v>41397</v>
      </c>
      <c r="AA52" s="67">
        <f t="shared" si="62"/>
        <v>41398</v>
      </c>
      <c r="AB52" s="24"/>
      <c r="AC52" s="23"/>
      <c r="AD52">
        <v>1942</v>
      </c>
    </row>
    <row r="53" spans="1:31" s="139" customFormat="1" ht="12.75">
      <c r="A53" s="134"/>
      <c r="B53" s="160"/>
      <c r="C53" s="125" t="str">
        <f aca="true" t="shared" si="67" ref="C53:I53">IF(C52&lt;&gt;0,LOOKUP(C98,$B$8:$AJ$8,$B$9:$AJ$9),0)</f>
        <v>Khorshed</v>
      </c>
      <c r="D53" s="124" t="str">
        <f t="shared" si="67"/>
        <v>Mohor</v>
      </c>
      <c r="E53" s="124" t="str">
        <f t="shared" si="67"/>
        <v>Tir</v>
      </c>
      <c r="F53" s="124" t="str">
        <f t="shared" si="67"/>
        <v>Gosh</v>
      </c>
      <c r="G53" s="124" t="str">
        <f t="shared" si="67"/>
        <v>Dae-Pa-Meher</v>
      </c>
      <c r="H53" s="124" t="str">
        <f t="shared" si="67"/>
        <v>Meher</v>
      </c>
      <c r="I53" s="135" t="str">
        <f t="shared" si="67"/>
        <v>Srosh</v>
      </c>
      <c r="J53" s="140"/>
      <c r="K53" s="160"/>
      <c r="L53" s="125" t="str">
        <f aca="true" t="shared" si="68" ref="L53:R53">IF(L52&lt;&gt;0,LOOKUP(L98,$B$8:$AJ$8,$B$9:$AJ$9),0)</f>
        <v>Adar </v>
      </c>
      <c r="M53" s="124" t="str">
        <f t="shared" si="68"/>
        <v>Avan</v>
      </c>
      <c r="N53" s="124" t="str">
        <f t="shared" si="68"/>
        <v>Khorshed</v>
      </c>
      <c r="O53" s="124" t="str">
        <f t="shared" si="68"/>
        <v>Mohor</v>
      </c>
      <c r="P53" s="124" t="str">
        <f t="shared" si="68"/>
        <v>Tir</v>
      </c>
      <c r="Q53" s="124" t="str">
        <f t="shared" si="68"/>
        <v>Gosh</v>
      </c>
      <c r="R53" s="135" t="str">
        <f t="shared" si="68"/>
        <v>Dae-Pa-Meher</v>
      </c>
      <c r="S53" s="140"/>
      <c r="T53" s="160"/>
      <c r="U53" s="125" t="str">
        <f aca="true" t="shared" si="69" ref="U53:AA53">IF(U52&lt;&gt;0,LOOKUP(U98,$B$8:$AJ$8,$B$9:$AJ$9),0)</f>
        <v>Gosh</v>
      </c>
      <c r="V53" s="124" t="str">
        <f t="shared" si="69"/>
        <v>Dae-Pa-Meher</v>
      </c>
      <c r="W53" s="124" t="str">
        <f t="shared" si="69"/>
        <v>Meher</v>
      </c>
      <c r="X53" s="124" t="str">
        <f t="shared" si="69"/>
        <v>Srosh</v>
      </c>
      <c r="Y53" s="124" t="str">
        <f t="shared" si="69"/>
        <v>Rashne</v>
      </c>
      <c r="Z53" s="124" t="str">
        <f t="shared" si="69"/>
        <v>Fravardin</v>
      </c>
      <c r="AA53" s="135" t="str">
        <f t="shared" si="69"/>
        <v>Behram</v>
      </c>
      <c r="AB53" s="136"/>
      <c r="AC53" s="137"/>
      <c r="AD53">
        <v>1943</v>
      </c>
      <c r="AE53" s="138"/>
    </row>
    <row r="54" spans="1:30" ht="16.5">
      <c r="A54" s="41"/>
      <c r="B54" s="155">
        <f>B52+1</f>
        <v>29</v>
      </c>
      <c r="C54" s="65">
        <f>SUM(I52+1)</f>
        <v>41336</v>
      </c>
      <c r="D54" s="66">
        <f aca="true" t="shared" si="70" ref="D54:I54">SUM(C54+1)</f>
        <v>41337</v>
      </c>
      <c r="E54" s="66">
        <f t="shared" si="70"/>
        <v>41338</v>
      </c>
      <c r="F54" s="66">
        <f t="shared" si="70"/>
        <v>41339</v>
      </c>
      <c r="G54" s="66">
        <f t="shared" si="70"/>
        <v>41340</v>
      </c>
      <c r="H54" s="66">
        <f t="shared" si="70"/>
        <v>41341</v>
      </c>
      <c r="I54" s="67">
        <f t="shared" si="70"/>
        <v>41342</v>
      </c>
      <c r="J54" s="42"/>
      <c r="K54" s="155">
        <f>K52+1</f>
        <v>33</v>
      </c>
      <c r="L54" s="65">
        <f>SUM(R52+1)</f>
        <v>41364</v>
      </c>
      <c r="M54" s="66">
        <f aca="true" t="shared" si="71" ref="M54:R54">SUM(L54+1)</f>
        <v>41365</v>
      </c>
      <c r="N54" s="66">
        <f t="shared" si="71"/>
        <v>41366</v>
      </c>
      <c r="O54" s="66">
        <f t="shared" si="71"/>
        <v>41367</v>
      </c>
      <c r="P54" s="66">
        <f t="shared" si="71"/>
        <v>41368</v>
      </c>
      <c r="Q54" s="66">
        <f t="shared" si="71"/>
        <v>41369</v>
      </c>
      <c r="R54" s="67">
        <f t="shared" si="71"/>
        <v>41370</v>
      </c>
      <c r="S54" s="42"/>
      <c r="T54" s="155">
        <f>T52+1</f>
        <v>38</v>
      </c>
      <c r="U54" s="65">
        <f>SUM(AA52+1)</f>
        <v>41399</v>
      </c>
      <c r="V54" s="66">
        <f aca="true" t="shared" si="72" ref="V54:AA54">SUM(U54+1)</f>
        <v>41400</v>
      </c>
      <c r="W54" s="66">
        <f t="shared" si="72"/>
        <v>41401</v>
      </c>
      <c r="X54" s="66">
        <f t="shared" si="72"/>
        <v>41402</v>
      </c>
      <c r="Y54" s="66">
        <f t="shared" si="72"/>
        <v>41403</v>
      </c>
      <c r="Z54" s="66">
        <f t="shared" si="72"/>
        <v>41404</v>
      </c>
      <c r="AA54" s="67">
        <f t="shared" si="72"/>
        <v>41405</v>
      </c>
      <c r="AB54" s="24"/>
      <c r="AC54" s="23"/>
      <c r="AD54">
        <v>1944</v>
      </c>
    </row>
    <row r="55" spans="1:31" s="139" customFormat="1" ht="12.75">
      <c r="A55" s="134"/>
      <c r="B55" s="160"/>
      <c r="C55" s="125" t="str">
        <f aca="true" t="shared" si="73" ref="C55:I55">IF(C54&lt;&gt;0,LOOKUP(C99,$B$8:$AJ$8,$B$9:$AJ$9),0)</f>
        <v>Rashne</v>
      </c>
      <c r="D55" s="124" t="str">
        <f t="shared" si="73"/>
        <v>Fravardin</v>
      </c>
      <c r="E55" s="124" t="str">
        <f t="shared" si="73"/>
        <v>Behram</v>
      </c>
      <c r="F55" s="124" t="str">
        <f t="shared" si="73"/>
        <v>Ram</v>
      </c>
      <c r="G55" s="124" t="str">
        <f t="shared" si="73"/>
        <v>Govad</v>
      </c>
      <c r="H55" s="124" t="str">
        <f t="shared" si="73"/>
        <v>Dae-Pa-Din</v>
      </c>
      <c r="I55" s="135" t="str">
        <f t="shared" si="73"/>
        <v>Din</v>
      </c>
      <c r="J55" s="140"/>
      <c r="K55" s="160"/>
      <c r="L55" s="125" t="str">
        <f aca="true" t="shared" si="74" ref="L55:R55">IF(L54&lt;&gt;0,LOOKUP(L99,$B$8:$AJ$8,$B$9:$AJ$9),0)</f>
        <v>Meher</v>
      </c>
      <c r="M55" s="124" t="str">
        <f t="shared" si="74"/>
        <v>Srosh</v>
      </c>
      <c r="N55" s="124" t="str">
        <f t="shared" si="74"/>
        <v>Rashne</v>
      </c>
      <c r="O55" s="124" t="str">
        <f t="shared" si="74"/>
        <v>Fravardin</v>
      </c>
      <c r="P55" s="124" t="str">
        <f t="shared" si="74"/>
        <v>Behram</v>
      </c>
      <c r="Q55" s="124" t="str">
        <f t="shared" si="74"/>
        <v>Ram</v>
      </c>
      <c r="R55" s="135" t="str">
        <f t="shared" si="74"/>
        <v>Govad</v>
      </c>
      <c r="S55" s="140"/>
      <c r="T55" s="160"/>
      <c r="U55" s="125" t="str">
        <f aca="true" t="shared" si="75" ref="U55:AA55">IF(U54&lt;&gt;0,LOOKUP(U99,$B$8:$AJ$8,$B$9:$AJ$9),0)</f>
        <v>Ram</v>
      </c>
      <c r="V55" s="124" t="str">
        <f t="shared" si="75"/>
        <v>Govad</v>
      </c>
      <c r="W55" s="124" t="str">
        <f t="shared" si="75"/>
        <v>Dae-Pa-Din</v>
      </c>
      <c r="X55" s="124" t="str">
        <f t="shared" si="75"/>
        <v>Din</v>
      </c>
      <c r="Y55" s="124" t="str">
        <f t="shared" si="75"/>
        <v>Ashishvangh</v>
      </c>
      <c r="Z55" s="124" t="str">
        <f t="shared" si="75"/>
        <v>Ashtad</v>
      </c>
      <c r="AA55" s="135" t="str">
        <f t="shared" si="75"/>
        <v>Asman</v>
      </c>
      <c r="AB55" s="136"/>
      <c r="AC55" s="137"/>
      <c r="AD55">
        <v>1945</v>
      </c>
      <c r="AE55" s="138"/>
    </row>
    <row r="56" spans="1:30" ht="16.5">
      <c r="A56" s="41"/>
      <c r="B56" s="155">
        <f>B54+1</f>
        <v>30</v>
      </c>
      <c r="C56" s="80">
        <f>IF(I54=0,0,IF(OR(I54&gt;$E$3,I54=$E$3),0,I54+1))</f>
        <v>41343</v>
      </c>
      <c r="D56" s="66">
        <f>IF(C56=0,0,IF(OR(C56&gt;$E$3,C56=$E$3),0,C56+1))</f>
        <v>41344</v>
      </c>
      <c r="E56" s="66">
        <f aca="true" t="shared" si="76" ref="E56:I58">IF(D56=0,0,IF(OR(D56&gt;$E$3,D56=$E$3),0,D56+1))</f>
        <v>41345</v>
      </c>
      <c r="F56" s="66">
        <f t="shared" si="76"/>
        <v>41346</v>
      </c>
      <c r="G56" s="66">
        <f t="shared" si="76"/>
        <v>41347</v>
      </c>
      <c r="H56" s="66">
        <f t="shared" si="76"/>
        <v>41348</v>
      </c>
      <c r="I56" s="68">
        <f t="shared" si="76"/>
        <v>0</v>
      </c>
      <c r="J56" s="42"/>
      <c r="K56" s="155">
        <f>K54+1</f>
        <v>34</v>
      </c>
      <c r="L56" s="80">
        <f>IF(R54=0,0,IF(OR(R54&gt;$O$3,R54=$O$3),0,R54+1))</f>
        <v>41371</v>
      </c>
      <c r="M56" s="66">
        <f>IF(L56=0,0,IF(OR(L56&gt;$O$3,L56=$O$3),0,L56+1))</f>
        <v>41372</v>
      </c>
      <c r="N56" s="66">
        <f aca="true" t="shared" si="77" ref="N56:R58">IF(M56=0,0,IF(OR(M56&gt;$O$3,M56=$O$3),0,M56+1))</f>
        <v>41373</v>
      </c>
      <c r="O56" s="66">
        <f t="shared" si="77"/>
        <v>41374</v>
      </c>
      <c r="P56" s="66">
        <f t="shared" si="77"/>
        <v>41375</v>
      </c>
      <c r="Q56" s="66">
        <f t="shared" si="77"/>
        <v>41376</v>
      </c>
      <c r="R56" s="68">
        <f t="shared" si="77"/>
        <v>41377</v>
      </c>
      <c r="S56" s="42"/>
      <c r="T56" s="155">
        <f>T54+1</f>
        <v>39</v>
      </c>
      <c r="U56" s="80">
        <f>IF(AA54=0,0,IF(OR(AA54&gt;$W$3,AA54=$W$3),0,AA54+1))</f>
        <v>41406</v>
      </c>
      <c r="V56" s="66">
        <f>IF(U56=0,0,IF(OR(U56&gt;$W$3,U56=$W$3),0,U56+1))</f>
        <v>41407</v>
      </c>
      <c r="W56" s="66">
        <f aca="true" t="shared" si="78" ref="W56:AA58">IF(V56=0,0,IF(OR(V56&gt;$W$3,V56=$W$3),0,V56+1))</f>
        <v>41408</v>
      </c>
      <c r="X56" s="66">
        <f t="shared" si="78"/>
        <v>0</v>
      </c>
      <c r="Y56" s="66">
        <f t="shared" si="78"/>
        <v>0</v>
      </c>
      <c r="Z56" s="66">
        <f t="shared" si="78"/>
        <v>0</v>
      </c>
      <c r="AA56" s="68">
        <f t="shared" si="78"/>
        <v>0</v>
      </c>
      <c r="AB56" s="24"/>
      <c r="AC56" s="23"/>
      <c r="AD56">
        <v>1946</v>
      </c>
    </row>
    <row r="57" spans="1:31" s="139" customFormat="1" ht="12.75">
      <c r="A57" s="134"/>
      <c r="B57" s="156"/>
      <c r="C57" s="125" t="str">
        <f aca="true" t="shared" si="79" ref="C57:I57">IF(C56&lt;&gt;0,LOOKUP(C100,$B$8:$AJ$8,$B$9:$AJ$9),0)</f>
        <v>Ashishvangh</v>
      </c>
      <c r="D57" s="124" t="str">
        <f t="shared" si="79"/>
        <v>Ashtad</v>
      </c>
      <c r="E57" s="124" t="str">
        <f t="shared" si="79"/>
        <v>Asman</v>
      </c>
      <c r="F57" s="124" t="str">
        <f t="shared" si="79"/>
        <v>Zamiyad</v>
      </c>
      <c r="G57" s="124" t="str">
        <f t="shared" si="79"/>
        <v>Mareshpand</v>
      </c>
      <c r="H57" s="124" t="str">
        <f t="shared" si="79"/>
        <v>Aneran</v>
      </c>
      <c r="I57" s="135">
        <f t="shared" si="79"/>
        <v>0</v>
      </c>
      <c r="J57" s="140"/>
      <c r="K57" s="156"/>
      <c r="L57" s="125" t="str">
        <f aca="true" t="shared" si="80" ref="L57:R57">IF(L56&lt;&gt;0,LOOKUP(L100,$B$8:$AJ$8,$B$9:$AJ$9),0)</f>
        <v>Dae-Pa-Din</v>
      </c>
      <c r="M57" s="124" t="str">
        <f t="shared" si="80"/>
        <v>Din</v>
      </c>
      <c r="N57" s="124" t="str">
        <f t="shared" si="80"/>
        <v>Ashishvangh</v>
      </c>
      <c r="O57" s="124" t="str">
        <f t="shared" si="80"/>
        <v>Ashtad</v>
      </c>
      <c r="P57" s="124" t="str">
        <f t="shared" si="80"/>
        <v>Asman</v>
      </c>
      <c r="Q57" s="124" t="str">
        <f t="shared" si="80"/>
        <v>Zamiyad</v>
      </c>
      <c r="R57" s="135" t="str">
        <f t="shared" si="80"/>
        <v>Mareshpand</v>
      </c>
      <c r="S57" s="140"/>
      <c r="T57" s="156"/>
      <c r="U57" s="125" t="str">
        <f aca="true" t="shared" si="81" ref="U57:AA57">IF(U56&lt;&gt;0,LOOKUP(U100,$B$8:$AJ$8,$B$9:$AJ$9),0)</f>
        <v>Zamiyad</v>
      </c>
      <c r="V57" s="124" t="str">
        <f t="shared" si="81"/>
        <v>Mareshpand</v>
      </c>
      <c r="W57" s="124" t="str">
        <f t="shared" si="81"/>
        <v>Aneran</v>
      </c>
      <c r="X57" s="124">
        <f t="shared" si="81"/>
        <v>0</v>
      </c>
      <c r="Y57" s="124">
        <f t="shared" si="81"/>
        <v>0</v>
      </c>
      <c r="Z57" s="124">
        <f t="shared" si="81"/>
        <v>0</v>
      </c>
      <c r="AA57" s="135">
        <f t="shared" si="81"/>
        <v>0</v>
      </c>
      <c r="AB57" s="136"/>
      <c r="AC57" s="137"/>
      <c r="AD57">
        <v>1947</v>
      </c>
      <c r="AE57" s="138"/>
    </row>
    <row r="58" spans="1:30" ht="16.5">
      <c r="A58" s="41"/>
      <c r="B58" s="157">
        <f>IF(C58=0,0,B56+1)</f>
        <v>0</v>
      </c>
      <c r="C58" s="96">
        <f>IF(I56=0,0,IF(OR(I56&gt;$E$3,I56=$E$3),0,I56+1))</f>
        <v>0</v>
      </c>
      <c r="D58" s="119">
        <f>IF(C58=0,0,IF(OR(C58&gt;$E$3,C58=$E$3),0,C58+1))</f>
        <v>0</v>
      </c>
      <c r="E58" s="119">
        <f t="shared" si="76"/>
        <v>0</v>
      </c>
      <c r="F58" s="119">
        <f t="shared" si="76"/>
        <v>0</v>
      </c>
      <c r="G58" s="119">
        <f t="shared" si="76"/>
        <v>0</v>
      </c>
      <c r="H58" s="119">
        <f t="shared" si="76"/>
        <v>0</v>
      </c>
      <c r="I58" s="97">
        <f t="shared" si="76"/>
        <v>0</v>
      </c>
      <c r="J58" s="42"/>
      <c r="K58" s="157">
        <f>IF(L58=0,0,K56+1)</f>
        <v>35</v>
      </c>
      <c r="L58" s="96">
        <f>IF(R56=0,0,IF(OR(R56&gt;$O$3,R56=$O$3),0,R56+1))</f>
        <v>41378</v>
      </c>
      <c r="M58" s="119">
        <f>IF(L58=0,0,IF(OR(L58&gt;$O$3,L58=$O$3),0,L58+1))</f>
        <v>0</v>
      </c>
      <c r="N58" s="119">
        <f t="shared" si="77"/>
        <v>0</v>
      </c>
      <c r="O58" s="119">
        <f t="shared" si="77"/>
        <v>0</v>
      </c>
      <c r="P58" s="119">
        <f t="shared" si="77"/>
        <v>0</v>
      </c>
      <c r="Q58" s="119">
        <f t="shared" si="77"/>
        <v>0</v>
      </c>
      <c r="R58" s="97">
        <f t="shared" si="77"/>
        <v>0</v>
      </c>
      <c r="S58" s="42"/>
      <c r="T58" s="157">
        <f>IF(U58=0,0,T56+1)</f>
        <v>0</v>
      </c>
      <c r="U58" s="96">
        <f>IF(AA56=0,0,IF(OR(AA56&gt;$W$3,AA56=$W$3),0,AA56+1))</f>
        <v>0</v>
      </c>
      <c r="V58" s="119">
        <f>IF(U58=0,0,IF(OR(U58&gt;$W$3,U58=$W$3),0,U58+1))</f>
        <v>0</v>
      </c>
      <c r="W58" s="119">
        <f t="shared" si="78"/>
        <v>0</v>
      </c>
      <c r="X58" s="119">
        <f t="shared" si="78"/>
        <v>0</v>
      </c>
      <c r="Y58" s="119">
        <f t="shared" si="78"/>
        <v>0</v>
      </c>
      <c r="Z58" s="119">
        <f t="shared" si="78"/>
        <v>0</v>
      </c>
      <c r="AA58" s="97">
        <f t="shared" si="78"/>
        <v>0</v>
      </c>
      <c r="AB58" s="24"/>
      <c r="AC58" s="23"/>
      <c r="AD58">
        <v>1948</v>
      </c>
    </row>
    <row r="59" spans="1:33" s="139" customFormat="1" ht="13.5" customHeight="1" thickBot="1">
      <c r="A59" s="134"/>
      <c r="B59" s="158"/>
      <c r="C59" s="143">
        <f aca="true" t="shared" si="82" ref="C59:I59">IF(C58&lt;&gt;0,LOOKUP(C101,$B$8:$AJ$8,$B$9:$AJ$9),0)</f>
        <v>0</v>
      </c>
      <c r="D59" s="144">
        <f t="shared" si="82"/>
        <v>0</v>
      </c>
      <c r="E59" s="144">
        <f t="shared" si="82"/>
        <v>0</v>
      </c>
      <c r="F59" s="144">
        <f t="shared" si="82"/>
        <v>0</v>
      </c>
      <c r="G59" s="144">
        <f t="shared" si="82"/>
        <v>0</v>
      </c>
      <c r="H59" s="144">
        <f t="shared" si="82"/>
        <v>0</v>
      </c>
      <c r="I59" s="145">
        <f t="shared" si="82"/>
        <v>0</v>
      </c>
      <c r="J59" s="140"/>
      <c r="K59" s="158"/>
      <c r="L59" s="143" t="str">
        <f aca="true" t="shared" si="83" ref="L59:R59">IF(L58&lt;&gt;0,LOOKUP(L101,$B$8:$AJ$8,$B$9:$AJ$9),0)</f>
        <v>Aneran</v>
      </c>
      <c r="M59" s="144">
        <f t="shared" si="83"/>
        <v>0</v>
      </c>
      <c r="N59" s="144">
        <f t="shared" si="83"/>
        <v>0</v>
      </c>
      <c r="O59" s="144">
        <f t="shared" si="83"/>
        <v>0</v>
      </c>
      <c r="P59" s="144">
        <f t="shared" si="83"/>
        <v>0</v>
      </c>
      <c r="Q59" s="144">
        <f t="shared" si="83"/>
        <v>0</v>
      </c>
      <c r="R59" s="145">
        <f t="shared" si="83"/>
        <v>0</v>
      </c>
      <c r="S59" s="140"/>
      <c r="T59" s="158"/>
      <c r="U59" s="143">
        <f aca="true" t="shared" si="84" ref="U59:AA59">IF(U58&lt;&gt;0,LOOKUP(U101,$B$8:$AJ$8,$B$9:$AJ$9),0)</f>
        <v>0</v>
      </c>
      <c r="V59" s="144">
        <f t="shared" si="84"/>
        <v>0</v>
      </c>
      <c r="W59" s="144">
        <f t="shared" si="84"/>
        <v>0</v>
      </c>
      <c r="X59" s="144">
        <f t="shared" si="84"/>
        <v>0</v>
      </c>
      <c r="Y59" s="144">
        <f t="shared" si="84"/>
        <v>0</v>
      </c>
      <c r="Z59" s="144">
        <f t="shared" si="84"/>
        <v>0</v>
      </c>
      <c r="AA59" s="145">
        <f t="shared" si="84"/>
        <v>0</v>
      </c>
      <c r="AB59" s="136"/>
      <c r="AC59" s="137"/>
      <c r="AD59">
        <v>1949</v>
      </c>
      <c r="AE59" s="138"/>
      <c r="AF59" s="138"/>
      <c r="AG59" s="138"/>
    </row>
    <row r="60" spans="1:30" ht="12.75">
      <c r="A60" s="41"/>
      <c r="B60" s="42"/>
      <c r="C60" s="23"/>
      <c r="D60" s="23"/>
      <c r="E60" s="23"/>
      <c r="F60" s="23"/>
      <c r="G60" s="23"/>
      <c r="H60" s="23"/>
      <c r="I60" s="23"/>
      <c r="J60" s="42"/>
      <c r="K60" s="42"/>
      <c r="L60" s="23"/>
      <c r="M60" s="23"/>
      <c r="N60" s="23"/>
      <c r="O60" s="23"/>
      <c r="P60" s="23"/>
      <c r="Q60" s="23"/>
      <c r="R60" s="23"/>
      <c r="S60" s="42"/>
      <c r="T60" s="42"/>
      <c r="U60" s="23"/>
      <c r="V60" s="23"/>
      <c r="W60" s="23"/>
      <c r="X60" s="23"/>
      <c r="Y60" s="23"/>
      <c r="Z60" s="23"/>
      <c r="AA60" s="23"/>
      <c r="AB60" s="24"/>
      <c r="AC60" s="23"/>
      <c r="AD60">
        <v>1950</v>
      </c>
    </row>
    <row r="61" spans="1:30" ht="18.75" thickBot="1">
      <c r="A61" s="31"/>
      <c r="B61" s="173" t="s">
        <v>80</v>
      </c>
      <c r="C61" s="173"/>
      <c r="D61" s="173"/>
      <c r="E61" s="173"/>
      <c r="F61" s="174" t="str">
        <f>CONCATENATE("(",,LOOKUP(B7,$AC$3:$AN$3,$AC$4:$AN$4),"-",LOOKUP(B7+1,$AC$3:$AN$3,$AC$4:$AN$4),")")</f>
        <v>(May-Jun)</v>
      </c>
      <c r="G61" s="174"/>
      <c r="H61" s="174"/>
      <c r="I61" s="174"/>
      <c r="J61" s="32"/>
      <c r="K61" s="161" t="s">
        <v>84</v>
      </c>
      <c r="L61" s="161"/>
      <c r="M61" s="161"/>
      <c r="N61" s="161"/>
      <c r="O61" s="172" t="str">
        <f>CONCATENATE("(",,LOOKUP(K7,$AC$3:$AN$3,$AC$4:$AN$4),"-",LOOKUP(K7+1,$AC$3:$AN$3,$AC$4:$AN$4),")")</f>
        <v>(Jun-Jul)</v>
      </c>
      <c r="P61" s="172"/>
      <c r="Q61" s="172"/>
      <c r="R61" s="172"/>
      <c r="S61" s="32"/>
      <c r="T61" s="175" t="s">
        <v>85</v>
      </c>
      <c r="U61" s="175"/>
      <c r="V61" s="175"/>
      <c r="W61" s="175"/>
      <c r="X61" s="176" t="str">
        <f>CONCATENATE("(",,LOOKUP(T7,$AC$3:$AN$3,$AC$4:$AN$4),"-",LOOKUP(T7+1,$AC$3:$AN$3,$AC$4:$AN$4),")")</f>
        <v>(Jul-Aug)</v>
      </c>
      <c r="Y61" s="176"/>
      <c r="Z61" s="176"/>
      <c r="AA61" s="176"/>
      <c r="AB61" s="33"/>
      <c r="AC61" s="23"/>
      <c r="AD61">
        <v>1951</v>
      </c>
    </row>
    <row r="62" spans="1:30" ht="13.5">
      <c r="A62" s="41"/>
      <c r="B62" s="36" t="s">
        <v>13</v>
      </c>
      <c r="C62" s="37" t="s">
        <v>14</v>
      </c>
      <c r="D62" s="38" t="s">
        <v>15</v>
      </c>
      <c r="E62" s="38" t="s">
        <v>16</v>
      </c>
      <c r="F62" s="38" t="s">
        <v>17</v>
      </c>
      <c r="G62" s="38" t="s">
        <v>18</v>
      </c>
      <c r="H62" s="38" t="s">
        <v>19</v>
      </c>
      <c r="I62" s="39" t="s">
        <v>20</v>
      </c>
      <c r="J62" s="40"/>
      <c r="K62" s="36" t="s">
        <v>13</v>
      </c>
      <c r="L62" s="37" t="s">
        <v>14</v>
      </c>
      <c r="M62" s="38" t="s">
        <v>15</v>
      </c>
      <c r="N62" s="38" t="s">
        <v>16</v>
      </c>
      <c r="O62" s="38" t="s">
        <v>17</v>
      </c>
      <c r="P62" s="38" t="s">
        <v>18</v>
      </c>
      <c r="Q62" s="38" t="s">
        <v>19</v>
      </c>
      <c r="R62" s="39" t="s">
        <v>20</v>
      </c>
      <c r="S62" s="40"/>
      <c r="T62" s="36" t="s">
        <v>13</v>
      </c>
      <c r="U62" s="37" t="s">
        <v>14</v>
      </c>
      <c r="V62" s="38" t="s">
        <v>15</v>
      </c>
      <c r="W62" s="38" t="s">
        <v>16</v>
      </c>
      <c r="X62" s="38" t="s">
        <v>17</v>
      </c>
      <c r="Y62" s="38" t="s">
        <v>18</v>
      </c>
      <c r="Z62" s="38" t="s">
        <v>19</v>
      </c>
      <c r="AA62" s="39" t="s">
        <v>20</v>
      </c>
      <c r="AB62" s="24"/>
      <c r="AC62" s="23"/>
      <c r="AD62">
        <v>1952</v>
      </c>
    </row>
    <row r="63" spans="1:33" ht="16.5">
      <c r="A63" s="41"/>
      <c r="B63" s="159">
        <f>IF(T58&gt;0,T58,IF(AA56=0,T56,T56+1))</f>
        <v>39</v>
      </c>
      <c r="C63" s="76">
        <f>IF($C$7=1,F2,0)</f>
        <v>0</v>
      </c>
      <c r="D63" s="63">
        <f>IF($D$7=1,F2,IF(C63&gt;0,C63+1,0))</f>
        <v>0</v>
      </c>
      <c r="E63" s="63">
        <f>IF($E$7=1,F2,IF(D63&gt;0,D63+1,0))</f>
        <v>0</v>
      </c>
      <c r="F63" s="63">
        <f>IF($F$7=1,F2,IF(E63&gt;0,E63+1,0))</f>
        <v>41409</v>
      </c>
      <c r="G63" s="63">
        <f>IF($G$7=1,F2,IF(F63&gt;0,F63+1,0))</f>
        <v>41410</v>
      </c>
      <c r="H63" s="63">
        <f>IF($H$7=1,F2,IF(G63&gt;0,G63+1,0))</f>
        <v>41411</v>
      </c>
      <c r="I63" s="64">
        <f>IF($I$7=1,F2,IF(H63&gt;0,H63+1,0))</f>
        <v>41412</v>
      </c>
      <c r="J63" s="42"/>
      <c r="K63" s="159">
        <f>IF(B73&gt;0,B73,IF(I71=0,B71,B71+1))</f>
        <v>43</v>
      </c>
      <c r="L63" s="62">
        <f>IF($L$7=1,P2,0)</f>
        <v>0</v>
      </c>
      <c r="M63" s="63">
        <f>IF($M$7=1,$P$2,IF(L63&gt;0,L63+1,0))</f>
        <v>0</v>
      </c>
      <c r="N63" s="63">
        <f>IF($N$7=1,P2,IF(M63&gt;0,M63+1,0))</f>
        <v>0</v>
      </c>
      <c r="O63" s="63">
        <f>IF($O$7=1,P2,IF(N63&gt;0,N63+1,0))</f>
        <v>0</v>
      </c>
      <c r="P63" s="63">
        <f>IF($P$7=1,P2,IF(O63&gt;0,O63+1,0))</f>
        <v>0</v>
      </c>
      <c r="Q63" s="63">
        <f>IF($Q$7=1,P2,IF(P63&gt;0,P63+1,0))</f>
        <v>41439</v>
      </c>
      <c r="R63" s="64">
        <f>IF($R$7=1,P2,IF(Q63&gt;0,Q63+1,0))</f>
        <v>41440</v>
      </c>
      <c r="S63" s="42"/>
      <c r="T63" s="159">
        <f>IF(K73&gt;0,K73,IF(R71=0,K71,K71+1))</f>
        <v>48</v>
      </c>
      <c r="U63" s="62">
        <f>IF($U$7=1,X2,0)</f>
        <v>41469</v>
      </c>
      <c r="V63" s="63">
        <f>IF($V$7=1,X2,IF(U63&gt;0,U63+1,0))</f>
        <v>41470</v>
      </c>
      <c r="W63" s="63">
        <f>IF($W$7=1,X2,IF(V63&gt;0,V63+1,0))</f>
        <v>41471</v>
      </c>
      <c r="X63" s="63">
        <f>IF($X$7=1,X2,IF(W63&gt;0,W63+1,0))</f>
        <v>41472</v>
      </c>
      <c r="Y63" s="63">
        <f>IF($Y$7=1,X2,IF(X63&gt;0,X63+1,0))</f>
        <v>41473</v>
      </c>
      <c r="Z63" s="77">
        <f>IF($Z$7=1,X2,IF(Y63&gt;0,Y63+1,0))</f>
        <v>41474</v>
      </c>
      <c r="AA63" s="64">
        <f>IF($AA$7=1,X2,IF(Z63&gt;0,Z63+1,0))</f>
        <v>41475</v>
      </c>
      <c r="AB63" s="24"/>
      <c r="AC63" s="23"/>
      <c r="AD63">
        <v>1953</v>
      </c>
      <c r="AF63" s="34"/>
      <c r="AG63" s="34"/>
    </row>
    <row r="64" spans="1:33" s="139" customFormat="1" ht="12.75">
      <c r="A64" s="134"/>
      <c r="B64" s="156"/>
      <c r="C64" s="125">
        <f aca="true" t="shared" si="85" ref="C64:I64">IF(C63&lt;&gt;0,LOOKUP(C105,$B$8:$AJ$8,$B$9:$AJ$9),0)</f>
        <v>0</v>
      </c>
      <c r="D64" s="124">
        <f t="shared" si="85"/>
        <v>0</v>
      </c>
      <c r="E64" s="124">
        <f t="shared" si="85"/>
        <v>0</v>
      </c>
      <c r="F64" s="124" t="str">
        <f t="shared" si="85"/>
        <v>Hormazd</v>
      </c>
      <c r="G64" s="124" t="str">
        <f t="shared" si="85"/>
        <v>Bahman</v>
      </c>
      <c r="H64" s="124" t="str">
        <f t="shared" si="85"/>
        <v>Ardibehesht</v>
      </c>
      <c r="I64" s="135" t="str">
        <f t="shared" si="85"/>
        <v>Shehrevar</v>
      </c>
      <c r="J64" s="127"/>
      <c r="K64" s="156"/>
      <c r="L64" s="125">
        <f aca="true" t="shared" si="86" ref="L64:R64">IF(L63&lt;&gt;0,LOOKUP(L105,$B$8:$AJ$8,$B$9:$AJ$9),0)</f>
        <v>0</v>
      </c>
      <c r="M64" s="124">
        <f t="shared" si="86"/>
        <v>0</v>
      </c>
      <c r="N64" s="124">
        <f t="shared" si="86"/>
        <v>0</v>
      </c>
      <c r="O64" s="124">
        <f t="shared" si="86"/>
        <v>0</v>
      </c>
      <c r="P64" s="124">
        <f t="shared" si="86"/>
        <v>0</v>
      </c>
      <c r="Q64" s="124" t="str">
        <f t="shared" si="86"/>
        <v>Hormazd</v>
      </c>
      <c r="R64" s="135" t="str">
        <f t="shared" si="86"/>
        <v>Bahman</v>
      </c>
      <c r="S64" s="127"/>
      <c r="T64" s="156"/>
      <c r="U64" s="125" t="str">
        <f aca="true" t="shared" si="87" ref="U64:AA64">IF(U63&lt;&gt;0,LOOKUP(U105,$B$8:$AJ$8,$B$9:$AJ$9),0)</f>
        <v>Hormazd</v>
      </c>
      <c r="V64" s="124" t="str">
        <f t="shared" si="87"/>
        <v>Bahman</v>
      </c>
      <c r="W64" s="124" t="str">
        <f t="shared" si="87"/>
        <v>Ardibehesht</v>
      </c>
      <c r="X64" s="124" t="str">
        <f t="shared" si="87"/>
        <v>Shehrevar</v>
      </c>
      <c r="Y64" s="124" t="str">
        <f t="shared" si="87"/>
        <v>Aspandard</v>
      </c>
      <c r="Z64" s="124" t="str">
        <f t="shared" si="87"/>
        <v>Khordad </v>
      </c>
      <c r="AA64" s="135" t="str">
        <f t="shared" si="87"/>
        <v>Amardad</v>
      </c>
      <c r="AB64" s="136"/>
      <c r="AC64" s="137"/>
      <c r="AD64">
        <v>1954</v>
      </c>
      <c r="AE64" s="138"/>
      <c r="AF64" s="142"/>
      <c r="AG64" s="142"/>
    </row>
    <row r="65" spans="1:33" s="34" customFormat="1" ht="16.5">
      <c r="A65" s="41"/>
      <c r="B65" s="155">
        <f>B63+1</f>
        <v>40</v>
      </c>
      <c r="C65" s="65">
        <f>SUM(I63+1)</f>
        <v>41413</v>
      </c>
      <c r="D65" s="66">
        <f aca="true" t="shared" si="88" ref="D65:I67">SUM(C65+1)</f>
        <v>41414</v>
      </c>
      <c r="E65" s="66">
        <f t="shared" si="88"/>
        <v>41415</v>
      </c>
      <c r="F65" s="66">
        <f t="shared" si="88"/>
        <v>41416</v>
      </c>
      <c r="G65" s="66">
        <f t="shared" si="88"/>
        <v>41417</v>
      </c>
      <c r="H65" s="66">
        <f t="shared" si="88"/>
        <v>41418</v>
      </c>
      <c r="I65" s="67">
        <f t="shared" si="88"/>
        <v>41419</v>
      </c>
      <c r="J65" s="42"/>
      <c r="K65" s="155">
        <f>K63+1</f>
        <v>44</v>
      </c>
      <c r="L65" s="65">
        <f>SUM(R63+1)</f>
        <v>41441</v>
      </c>
      <c r="M65" s="66">
        <f aca="true" t="shared" si="89" ref="M65:R69">SUM(L65+1)</f>
        <v>41442</v>
      </c>
      <c r="N65" s="66">
        <f t="shared" si="89"/>
        <v>41443</v>
      </c>
      <c r="O65" s="66">
        <f t="shared" si="89"/>
        <v>41444</v>
      </c>
      <c r="P65" s="66">
        <f t="shared" si="89"/>
        <v>41445</v>
      </c>
      <c r="Q65" s="66">
        <f t="shared" si="89"/>
        <v>41446</v>
      </c>
      <c r="R65" s="67">
        <f t="shared" si="89"/>
        <v>41447</v>
      </c>
      <c r="S65" s="42"/>
      <c r="T65" s="155">
        <f>T63+1</f>
        <v>49</v>
      </c>
      <c r="U65" s="65">
        <f>SUM(AA63+1)</f>
        <v>41476</v>
      </c>
      <c r="V65" s="66">
        <f aca="true" t="shared" si="90" ref="V65:AA69">SUM(U65+1)</f>
        <v>41477</v>
      </c>
      <c r="W65" s="66">
        <f t="shared" si="90"/>
        <v>41478</v>
      </c>
      <c r="X65" s="66">
        <f t="shared" si="90"/>
        <v>41479</v>
      </c>
      <c r="Y65" s="66">
        <f t="shared" si="90"/>
        <v>41480</v>
      </c>
      <c r="Z65" s="66">
        <f t="shared" si="90"/>
        <v>41481</v>
      </c>
      <c r="AA65" s="67">
        <f t="shared" si="90"/>
        <v>41482</v>
      </c>
      <c r="AB65" s="24"/>
      <c r="AC65" s="86"/>
      <c r="AD65">
        <v>1955</v>
      </c>
      <c r="AE65"/>
      <c r="AF65" s="1"/>
      <c r="AG65" s="1"/>
    </row>
    <row r="66" spans="1:33" s="142" customFormat="1" ht="12.75">
      <c r="A66" s="134"/>
      <c r="B66" s="160"/>
      <c r="C66" s="125" t="str">
        <f aca="true" t="shared" si="91" ref="C66:I66">IF(C65&lt;&gt;0,LOOKUP(C106,$B$8:$AJ$8,$B$9:$AJ$9),0)</f>
        <v>Aspandard</v>
      </c>
      <c r="D66" s="124" t="str">
        <f t="shared" si="91"/>
        <v>Khordad </v>
      </c>
      <c r="E66" s="124" t="str">
        <f t="shared" si="91"/>
        <v>Amardad</v>
      </c>
      <c r="F66" s="124" t="str">
        <f t="shared" si="91"/>
        <v>Dae-Pa-Adar</v>
      </c>
      <c r="G66" s="124" t="str">
        <f t="shared" si="91"/>
        <v>Adar </v>
      </c>
      <c r="H66" s="124" t="str">
        <f t="shared" si="91"/>
        <v>Avan</v>
      </c>
      <c r="I66" s="135" t="str">
        <f t="shared" si="91"/>
        <v>Khorshed</v>
      </c>
      <c r="J66" s="140"/>
      <c r="K66" s="160"/>
      <c r="L66" s="125" t="str">
        <f aca="true" t="shared" si="92" ref="L66:R66">IF(L65&lt;&gt;0,LOOKUP(L106,$B$8:$AJ$8,$B$9:$AJ$9),0)</f>
        <v>Ardibehesht</v>
      </c>
      <c r="M66" s="124" t="str">
        <f t="shared" si="92"/>
        <v>Shehrevar</v>
      </c>
      <c r="N66" s="124" t="str">
        <f t="shared" si="92"/>
        <v>Aspandard</v>
      </c>
      <c r="O66" s="124" t="str">
        <f t="shared" si="92"/>
        <v>Khordad </v>
      </c>
      <c r="P66" s="124" t="str">
        <f t="shared" si="92"/>
        <v>Amardad</v>
      </c>
      <c r="Q66" s="124" t="str">
        <f t="shared" si="92"/>
        <v>Dae-Pa-Adar</v>
      </c>
      <c r="R66" s="135" t="str">
        <f t="shared" si="92"/>
        <v>Adar </v>
      </c>
      <c r="S66" s="140"/>
      <c r="T66" s="160"/>
      <c r="U66" s="125" t="str">
        <f aca="true" t="shared" si="93" ref="U66:AA66">IF(U65&lt;&gt;0,LOOKUP(U106,$B$8:$AJ$8,$B$9:$AJ$9),0)</f>
        <v>Dae-Pa-Adar</v>
      </c>
      <c r="V66" s="124" t="str">
        <f t="shared" si="93"/>
        <v>Adar </v>
      </c>
      <c r="W66" s="124" t="str">
        <f t="shared" si="93"/>
        <v>Avan</v>
      </c>
      <c r="X66" s="124" t="str">
        <f t="shared" si="93"/>
        <v>Khorshed</v>
      </c>
      <c r="Y66" s="124" t="str">
        <f t="shared" si="93"/>
        <v>Mohor</v>
      </c>
      <c r="Z66" s="124" t="str">
        <f t="shared" si="93"/>
        <v>Tir</v>
      </c>
      <c r="AA66" s="135" t="str">
        <f t="shared" si="93"/>
        <v>Gosh</v>
      </c>
      <c r="AB66" s="136"/>
      <c r="AC66" s="141"/>
      <c r="AD66">
        <v>1956</v>
      </c>
      <c r="AE66" s="138"/>
      <c r="AF66" s="139"/>
      <c r="AG66" s="139"/>
    </row>
    <row r="67" spans="1:30" ht="16.5">
      <c r="A67" s="41"/>
      <c r="B67" s="155">
        <f>B65+1</f>
        <v>41</v>
      </c>
      <c r="C67" s="65">
        <f>SUM(I65+1)</f>
        <v>41420</v>
      </c>
      <c r="D67" s="66">
        <f t="shared" si="88"/>
        <v>41421</v>
      </c>
      <c r="E67" s="66">
        <f t="shared" si="88"/>
        <v>41422</v>
      </c>
      <c r="F67" s="66">
        <f t="shared" si="88"/>
        <v>41423</v>
      </c>
      <c r="G67" s="66">
        <f t="shared" si="88"/>
        <v>41424</v>
      </c>
      <c r="H67" s="66">
        <f t="shared" si="88"/>
        <v>41425</v>
      </c>
      <c r="I67" s="67">
        <f t="shared" si="88"/>
        <v>41426</v>
      </c>
      <c r="J67" s="42"/>
      <c r="K67" s="155">
        <f>K65+1</f>
        <v>45</v>
      </c>
      <c r="L67" s="65">
        <f>SUM(R65+1)</f>
        <v>41448</v>
      </c>
      <c r="M67" s="66">
        <f t="shared" si="89"/>
        <v>41449</v>
      </c>
      <c r="N67" s="66">
        <f t="shared" si="89"/>
        <v>41450</v>
      </c>
      <c r="O67" s="66">
        <f t="shared" si="89"/>
        <v>41451</v>
      </c>
      <c r="P67" s="66">
        <f t="shared" si="89"/>
        <v>41452</v>
      </c>
      <c r="Q67" s="66">
        <f t="shared" si="89"/>
        <v>41453</v>
      </c>
      <c r="R67" s="67">
        <f t="shared" si="89"/>
        <v>41454</v>
      </c>
      <c r="S67" s="42"/>
      <c r="T67" s="155">
        <f>T65+1</f>
        <v>50</v>
      </c>
      <c r="U67" s="65">
        <f>SUM(AA65+1)</f>
        <v>41483</v>
      </c>
      <c r="V67" s="66">
        <f t="shared" si="90"/>
        <v>41484</v>
      </c>
      <c r="W67" s="66">
        <f t="shared" si="90"/>
        <v>41485</v>
      </c>
      <c r="X67" s="66">
        <f t="shared" si="90"/>
        <v>41486</v>
      </c>
      <c r="Y67" s="66">
        <f t="shared" si="90"/>
        <v>41487</v>
      </c>
      <c r="Z67" s="66">
        <f t="shared" si="90"/>
        <v>41488</v>
      </c>
      <c r="AA67" s="67">
        <f t="shared" si="90"/>
        <v>41489</v>
      </c>
      <c r="AB67" s="24"/>
      <c r="AC67" s="23"/>
      <c r="AD67">
        <v>1957</v>
      </c>
    </row>
    <row r="68" spans="1:31" s="139" customFormat="1" ht="12.75">
      <c r="A68" s="134"/>
      <c r="B68" s="160"/>
      <c r="C68" s="125" t="str">
        <f aca="true" t="shared" si="94" ref="C68:I68">IF(C67&lt;&gt;0,LOOKUP(C107,$B$8:$AJ$8,$B$9:$AJ$9),0)</f>
        <v>Mohor</v>
      </c>
      <c r="D68" s="124" t="str">
        <f t="shared" si="94"/>
        <v>Tir</v>
      </c>
      <c r="E68" s="124" t="str">
        <f t="shared" si="94"/>
        <v>Gosh</v>
      </c>
      <c r="F68" s="124" t="str">
        <f t="shared" si="94"/>
        <v>Dae-Pa-Meher</v>
      </c>
      <c r="G68" s="124" t="str">
        <f t="shared" si="94"/>
        <v>Meher</v>
      </c>
      <c r="H68" s="124" t="str">
        <f t="shared" si="94"/>
        <v>Srosh</v>
      </c>
      <c r="I68" s="135" t="str">
        <f t="shared" si="94"/>
        <v>Rashne</v>
      </c>
      <c r="J68" s="140"/>
      <c r="K68" s="160"/>
      <c r="L68" s="125" t="str">
        <f aca="true" t="shared" si="95" ref="L68:R68">IF(L67&lt;&gt;0,LOOKUP(L107,$B$8:$AJ$8,$B$9:$AJ$9),0)</f>
        <v>Avan</v>
      </c>
      <c r="M68" s="124" t="str">
        <f t="shared" si="95"/>
        <v>Khorshed</v>
      </c>
      <c r="N68" s="124" t="str">
        <f t="shared" si="95"/>
        <v>Mohor</v>
      </c>
      <c r="O68" s="124" t="str">
        <f t="shared" si="95"/>
        <v>Tir</v>
      </c>
      <c r="P68" s="124" t="str">
        <f t="shared" si="95"/>
        <v>Gosh</v>
      </c>
      <c r="Q68" s="124" t="str">
        <f t="shared" si="95"/>
        <v>Dae-Pa-Meher</v>
      </c>
      <c r="R68" s="135" t="str">
        <f t="shared" si="95"/>
        <v>Meher</v>
      </c>
      <c r="S68" s="140"/>
      <c r="T68" s="160"/>
      <c r="U68" s="125" t="str">
        <f aca="true" t="shared" si="96" ref="U68:AA68">IF(U67&lt;&gt;0,LOOKUP(U107,$B$8:$AJ$8,$B$9:$AJ$9),0)</f>
        <v>Dae-Pa-Meher</v>
      </c>
      <c r="V68" s="124" t="str">
        <f t="shared" si="96"/>
        <v>Meher</v>
      </c>
      <c r="W68" s="124" t="str">
        <f t="shared" si="96"/>
        <v>Srosh</v>
      </c>
      <c r="X68" s="124" t="str">
        <f t="shared" si="96"/>
        <v>Rashne</v>
      </c>
      <c r="Y68" s="124" t="str">
        <f t="shared" si="96"/>
        <v>Fravardin</v>
      </c>
      <c r="Z68" s="124" t="str">
        <f t="shared" si="96"/>
        <v>Behram</v>
      </c>
      <c r="AA68" s="135" t="str">
        <f t="shared" si="96"/>
        <v>Ram</v>
      </c>
      <c r="AB68" s="136"/>
      <c r="AC68" s="137"/>
      <c r="AD68">
        <v>1958</v>
      </c>
      <c r="AE68" s="138"/>
    </row>
    <row r="69" spans="1:30" ht="16.5">
      <c r="A69" s="41"/>
      <c r="B69" s="155">
        <f>B67+1</f>
        <v>42</v>
      </c>
      <c r="C69" s="65">
        <f>SUM(I67+1)</f>
        <v>41427</v>
      </c>
      <c r="D69" s="66">
        <f aca="true" t="shared" si="97" ref="D69:I69">SUM(C69+1)</f>
        <v>41428</v>
      </c>
      <c r="E69" s="66">
        <f t="shared" si="97"/>
        <v>41429</v>
      </c>
      <c r="F69" s="66">
        <f t="shared" si="97"/>
        <v>41430</v>
      </c>
      <c r="G69" s="66">
        <f t="shared" si="97"/>
        <v>41431</v>
      </c>
      <c r="H69" s="66">
        <f t="shared" si="97"/>
        <v>41432</v>
      </c>
      <c r="I69" s="67">
        <f t="shared" si="97"/>
        <v>41433</v>
      </c>
      <c r="J69" s="42"/>
      <c r="K69" s="155">
        <f>K67+1</f>
        <v>46</v>
      </c>
      <c r="L69" s="65">
        <f>SUM(R67+1)</f>
        <v>41455</v>
      </c>
      <c r="M69" s="66">
        <f t="shared" si="89"/>
        <v>41456</v>
      </c>
      <c r="N69" s="66">
        <f t="shared" si="89"/>
        <v>41457</v>
      </c>
      <c r="O69" s="66">
        <f t="shared" si="89"/>
        <v>41458</v>
      </c>
      <c r="P69" s="66">
        <f t="shared" si="89"/>
        <v>41459</v>
      </c>
      <c r="Q69" s="66">
        <f t="shared" si="89"/>
        <v>41460</v>
      </c>
      <c r="R69" s="67">
        <f t="shared" si="89"/>
        <v>41461</v>
      </c>
      <c r="S69" s="42"/>
      <c r="T69" s="155">
        <f>T67+1</f>
        <v>51</v>
      </c>
      <c r="U69" s="65">
        <f>SUM(AA67+1)</f>
        <v>41490</v>
      </c>
      <c r="V69" s="66">
        <f t="shared" si="90"/>
        <v>41491</v>
      </c>
      <c r="W69" s="66">
        <f t="shared" si="90"/>
        <v>41492</v>
      </c>
      <c r="X69" s="66">
        <f t="shared" si="90"/>
        <v>41493</v>
      </c>
      <c r="Y69" s="66">
        <f t="shared" si="90"/>
        <v>41494</v>
      </c>
      <c r="Z69" s="66">
        <f t="shared" si="90"/>
        <v>41495</v>
      </c>
      <c r="AA69" s="67">
        <f t="shared" si="90"/>
        <v>41496</v>
      </c>
      <c r="AB69" s="24"/>
      <c r="AC69" s="23"/>
      <c r="AD69">
        <v>1959</v>
      </c>
    </row>
    <row r="70" spans="1:31" s="139" customFormat="1" ht="12.75">
      <c r="A70" s="134"/>
      <c r="B70" s="160"/>
      <c r="C70" s="125" t="str">
        <f aca="true" t="shared" si="98" ref="C70:I70">IF(C69&lt;&gt;0,LOOKUP(C108,$B$8:$AJ$8,$B$9:$AJ$9),0)</f>
        <v>Fravardin</v>
      </c>
      <c r="D70" s="124" t="str">
        <f t="shared" si="98"/>
        <v>Behram</v>
      </c>
      <c r="E70" s="124" t="str">
        <f t="shared" si="98"/>
        <v>Ram</v>
      </c>
      <c r="F70" s="124" t="str">
        <f t="shared" si="98"/>
        <v>Govad</v>
      </c>
      <c r="G70" s="124" t="str">
        <f t="shared" si="98"/>
        <v>Dae-Pa-Din</v>
      </c>
      <c r="H70" s="124" t="str">
        <f t="shared" si="98"/>
        <v>Din</v>
      </c>
      <c r="I70" s="135" t="str">
        <f t="shared" si="98"/>
        <v>Ashishvangh</v>
      </c>
      <c r="J70" s="140"/>
      <c r="K70" s="160"/>
      <c r="L70" s="125" t="str">
        <f aca="true" t="shared" si="99" ref="L70:R70">IF(L69&lt;&gt;0,LOOKUP(L108,$B$8:$AJ$8,$B$9:$AJ$9),0)</f>
        <v>Srosh</v>
      </c>
      <c r="M70" s="124" t="str">
        <f t="shared" si="99"/>
        <v>Rashne</v>
      </c>
      <c r="N70" s="124" t="str">
        <f t="shared" si="99"/>
        <v>Fravardin</v>
      </c>
      <c r="O70" s="124" t="str">
        <f t="shared" si="99"/>
        <v>Behram</v>
      </c>
      <c r="P70" s="124" t="str">
        <f t="shared" si="99"/>
        <v>Ram</v>
      </c>
      <c r="Q70" s="124" t="str">
        <f t="shared" si="99"/>
        <v>Govad</v>
      </c>
      <c r="R70" s="135" t="str">
        <f t="shared" si="99"/>
        <v>Dae-Pa-Din</v>
      </c>
      <c r="S70" s="140"/>
      <c r="T70" s="160"/>
      <c r="U70" s="125" t="str">
        <f aca="true" t="shared" si="100" ref="U70:AA70">IF(U69&lt;&gt;0,LOOKUP(U108,$B$8:$AJ$8,$B$9:$AJ$9),0)</f>
        <v>Govad</v>
      </c>
      <c r="V70" s="124" t="str">
        <f t="shared" si="100"/>
        <v>Dae-Pa-Din</v>
      </c>
      <c r="W70" s="124" t="str">
        <f t="shared" si="100"/>
        <v>Din</v>
      </c>
      <c r="X70" s="124" t="str">
        <f t="shared" si="100"/>
        <v>Ashishvangh</v>
      </c>
      <c r="Y70" s="124" t="str">
        <f t="shared" si="100"/>
        <v>Ashtad</v>
      </c>
      <c r="Z70" s="124" t="str">
        <f t="shared" si="100"/>
        <v>Asman</v>
      </c>
      <c r="AA70" s="135" t="str">
        <f t="shared" si="100"/>
        <v>Zamiyad</v>
      </c>
      <c r="AB70" s="136"/>
      <c r="AC70" s="137"/>
      <c r="AD70">
        <v>1960</v>
      </c>
      <c r="AE70" s="138"/>
    </row>
    <row r="71" spans="1:30" ht="16.5">
      <c r="A71" s="41"/>
      <c r="B71" s="155">
        <f>B69+1</f>
        <v>43</v>
      </c>
      <c r="C71" s="80">
        <f>IF(I69=0,0,IF(OR(I69&gt;$F$3,I69=$F$3),0,I69+1))</f>
        <v>41434</v>
      </c>
      <c r="D71" s="66">
        <f>IF(C71=0,0,IF(OR(C71&gt;$F$3,C71=$F$3),0,C71+1))</f>
        <v>41435</v>
      </c>
      <c r="E71" s="66">
        <f aca="true" t="shared" si="101" ref="E71:I73">IF(D71=0,0,IF(OR(D71&gt;$F$3,D71=$F$3),0,D71+1))</f>
        <v>41436</v>
      </c>
      <c r="F71" s="66">
        <f t="shared" si="101"/>
        <v>41437</v>
      </c>
      <c r="G71" s="66">
        <f t="shared" si="101"/>
        <v>41438</v>
      </c>
      <c r="H71" s="66">
        <f t="shared" si="101"/>
        <v>0</v>
      </c>
      <c r="I71" s="68">
        <f t="shared" si="101"/>
        <v>0</v>
      </c>
      <c r="J71" s="42"/>
      <c r="K71" s="155">
        <f>K69+1</f>
        <v>47</v>
      </c>
      <c r="L71" s="80">
        <f>IF(R69=0,0,IF(OR(R69&gt;$P$3,R69=$P$3),0,R69+1))</f>
        <v>41462</v>
      </c>
      <c r="M71" s="66">
        <f>IF(L71=0,0,IF(OR(L71&gt;$P$3,L71=$P$3),0,L71+1))</f>
        <v>41463</v>
      </c>
      <c r="N71" s="66">
        <f aca="true" t="shared" si="102" ref="N71:R73">IF(M71=0,0,IF(OR(M71&gt;$P$3,M71=$P$3),0,M71+1))</f>
        <v>41464</v>
      </c>
      <c r="O71" s="66">
        <f t="shared" si="102"/>
        <v>41465</v>
      </c>
      <c r="P71" s="66">
        <f t="shared" si="102"/>
        <v>41466</v>
      </c>
      <c r="Q71" s="66">
        <f t="shared" si="102"/>
        <v>41467</v>
      </c>
      <c r="R71" s="68">
        <f t="shared" si="102"/>
        <v>41468</v>
      </c>
      <c r="S71" s="42"/>
      <c r="T71" s="155">
        <f>T69+1</f>
        <v>52</v>
      </c>
      <c r="U71" s="80">
        <f>IF(AA69=0,0,IF(OR(AA69&gt;$X$3,AA69=$X$3),0,AA69+1))</f>
        <v>41497</v>
      </c>
      <c r="V71" s="66">
        <f>IF(U71=0,0,IF(OR(U71&gt;$X$3,U71=$X$3),0,U71+1))</f>
        <v>41498</v>
      </c>
      <c r="W71" s="66">
        <f aca="true" t="shared" si="103" ref="W71:AA73">IF(V71=0,0,IF(OR(V71&gt;$X$3,V71=$X$3),0,V71+1))</f>
        <v>41499</v>
      </c>
      <c r="X71" s="66">
        <f t="shared" si="103"/>
        <v>41500</v>
      </c>
      <c r="Y71" s="66">
        <f t="shared" si="103"/>
        <v>41501</v>
      </c>
      <c r="Z71" s="66">
        <f t="shared" si="103"/>
        <v>41502</v>
      </c>
      <c r="AA71" s="68">
        <f t="shared" si="103"/>
        <v>41503</v>
      </c>
      <c r="AB71" s="24"/>
      <c r="AC71" s="23"/>
      <c r="AD71">
        <v>1961</v>
      </c>
    </row>
    <row r="72" spans="1:31" s="139" customFormat="1" ht="25.5">
      <c r="A72" s="134"/>
      <c r="B72" s="156"/>
      <c r="C72" s="125" t="str">
        <f aca="true" t="shared" si="104" ref="C72:I72">IF(C71&lt;&gt;0,LOOKUP(C109,$B$8:$AJ$8,$B$9:$AJ$9),0)</f>
        <v>Ashtad</v>
      </c>
      <c r="D72" s="124" t="str">
        <f t="shared" si="104"/>
        <v>Asman</v>
      </c>
      <c r="E72" s="124" t="str">
        <f t="shared" si="104"/>
        <v>Zamiyad</v>
      </c>
      <c r="F72" s="124" t="str">
        <f t="shared" si="104"/>
        <v>Mareshpand</v>
      </c>
      <c r="G72" s="124" t="str">
        <f t="shared" si="104"/>
        <v>Aneran</v>
      </c>
      <c r="H72" s="124">
        <f t="shared" si="104"/>
        <v>0</v>
      </c>
      <c r="I72" s="135">
        <f t="shared" si="104"/>
        <v>0</v>
      </c>
      <c r="J72" s="140"/>
      <c r="K72" s="156"/>
      <c r="L72" s="125" t="str">
        <f aca="true" t="shared" si="105" ref="L72:R72">IF(L71&lt;&gt;0,LOOKUP(L109,$B$8:$AJ$8,$B$9:$AJ$9),0)</f>
        <v>Din</v>
      </c>
      <c r="M72" s="124" t="str">
        <f t="shared" si="105"/>
        <v>Ashishvangh</v>
      </c>
      <c r="N72" s="124" t="str">
        <f t="shared" si="105"/>
        <v>Ashtad</v>
      </c>
      <c r="O72" s="124" t="str">
        <f t="shared" si="105"/>
        <v>Asman</v>
      </c>
      <c r="P72" s="124" t="str">
        <f t="shared" si="105"/>
        <v>Zamiyad</v>
      </c>
      <c r="Q72" s="124" t="str">
        <f t="shared" si="105"/>
        <v>Mareshpand</v>
      </c>
      <c r="R72" s="135" t="str">
        <f t="shared" si="105"/>
        <v>Aneran</v>
      </c>
      <c r="S72" s="140"/>
      <c r="T72" s="156"/>
      <c r="U72" s="125" t="str">
        <f aca="true" t="shared" si="106" ref="U72:AA72">IF(U71&lt;&gt;0,LOOKUP(U109,$B$8:$AJ$8,$B$9:$AJ$9),0)</f>
        <v>Mareshpand</v>
      </c>
      <c r="V72" s="124" t="str">
        <f t="shared" si="106"/>
        <v>Aneran</v>
      </c>
      <c r="W72" s="124" t="str">
        <f t="shared" si="106"/>
        <v>Ahunavaiti</v>
      </c>
      <c r="X72" s="124" t="str">
        <f t="shared" si="106"/>
        <v>Ushtavaiti</v>
      </c>
      <c r="Y72" s="124" t="str">
        <f t="shared" si="106"/>
        <v>Spentamainyu</v>
      </c>
      <c r="Z72" s="124" t="str">
        <f t="shared" si="106"/>
        <v>Vohuxshathra</v>
      </c>
      <c r="AA72" s="135" t="str">
        <f t="shared" si="106"/>
        <v>Vahishtoishti</v>
      </c>
      <c r="AB72" s="136"/>
      <c r="AC72" s="137"/>
      <c r="AD72">
        <v>1962</v>
      </c>
      <c r="AE72" s="138"/>
    </row>
    <row r="73" spans="1:30" ht="16.5">
      <c r="A73" s="41"/>
      <c r="B73" s="157">
        <f>IF(C73=0,0,B71+1)</f>
        <v>0</v>
      </c>
      <c r="C73" s="96">
        <f>IF(I71=0,0,IF(OR(I71&gt;$F$3,I71=$F$3),0,I71+1))</f>
        <v>0</v>
      </c>
      <c r="D73" s="119">
        <f>IF(C73=0,0,IF(OR(C73&gt;$F$3,C73=$F$3),0,C73+1))</f>
        <v>0</v>
      </c>
      <c r="E73" s="119">
        <f t="shared" si="101"/>
        <v>0</v>
      </c>
      <c r="F73" s="119">
        <f t="shared" si="101"/>
        <v>0</v>
      </c>
      <c r="G73" s="119">
        <f t="shared" si="101"/>
        <v>0</v>
      </c>
      <c r="H73" s="119">
        <f t="shared" si="101"/>
        <v>0</v>
      </c>
      <c r="I73" s="97">
        <f t="shared" si="101"/>
        <v>0</v>
      </c>
      <c r="J73" s="42"/>
      <c r="K73" s="157">
        <f>IF(L73=0,0,K71+1)</f>
        <v>0</v>
      </c>
      <c r="L73" s="96">
        <f>IF(R71=0,0,IF(OR(R71&gt;$P$3,R71=$P$3),0,R71+1))</f>
        <v>0</v>
      </c>
      <c r="M73" s="119">
        <f>IF(L73=0,0,IF(OR(L73&gt;$P$3,L73=$P$3),0,L73+1))</f>
        <v>0</v>
      </c>
      <c r="N73" s="119">
        <f t="shared" si="102"/>
        <v>0</v>
      </c>
      <c r="O73" s="119">
        <f t="shared" si="102"/>
        <v>0</v>
      </c>
      <c r="P73" s="119">
        <f t="shared" si="102"/>
        <v>0</v>
      </c>
      <c r="Q73" s="119">
        <f t="shared" si="102"/>
        <v>0</v>
      </c>
      <c r="R73" s="97">
        <f t="shared" si="102"/>
        <v>0</v>
      </c>
      <c r="S73" s="42"/>
      <c r="T73" s="157">
        <f>IF(U73=0,0,T71+1)</f>
        <v>0</v>
      </c>
      <c r="U73" s="96">
        <f>IF(AA71=0,0,IF(OR(AA71&gt;$X$3,AA71=$X$3),0,AA71+1))</f>
        <v>0</v>
      </c>
      <c r="V73" s="119">
        <f>IF(U73=0,0,IF(OR(U73&gt;$X$3,U73=$X$3),0,U73+1))</f>
        <v>0</v>
      </c>
      <c r="W73" s="119">
        <f t="shared" si="103"/>
        <v>0</v>
      </c>
      <c r="X73" s="119">
        <f t="shared" si="103"/>
        <v>0</v>
      </c>
      <c r="Y73" s="119">
        <f t="shared" si="103"/>
        <v>0</v>
      </c>
      <c r="Z73" s="119">
        <f t="shared" si="103"/>
        <v>0</v>
      </c>
      <c r="AA73" s="97">
        <f t="shared" si="103"/>
        <v>0</v>
      </c>
      <c r="AB73" s="24"/>
      <c r="AC73" s="23"/>
      <c r="AD73">
        <v>1963</v>
      </c>
    </row>
    <row r="74" spans="1:33" s="139" customFormat="1" ht="13.5" customHeight="1" thickBot="1">
      <c r="A74" s="134"/>
      <c r="B74" s="158"/>
      <c r="C74" s="143">
        <f aca="true" t="shared" si="107" ref="C74:I74">IF(C73&lt;&gt;0,LOOKUP(C110,$B$8:$AJ$8,$B$9:$AJ$9),0)</f>
        <v>0</v>
      </c>
      <c r="D74" s="144">
        <f t="shared" si="107"/>
        <v>0</v>
      </c>
      <c r="E74" s="144">
        <f t="shared" si="107"/>
        <v>0</v>
      </c>
      <c r="F74" s="144">
        <f t="shared" si="107"/>
        <v>0</v>
      </c>
      <c r="G74" s="144">
        <f t="shared" si="107"/>
        <v>0</v>
      </c>
      <c r="H74" s="144">
        <f t="shared" si="107"/>
        <v>0</v>
      </c>
      <c r="I74" s="145">
        <f t="shared" si="107"/>
        <v>0</v>
      </c>
      <c r="J74" s="140"/>
      <c r="K74" s="158"/>
      <c r="L74" s="143">
        <f aca="true" t="shared" si="108" ref="L74:R74">IF(L73&lt;&gt;0,LOOKUP(L110,$B$8:$AJ$8,$B$9:$AJ$9),0)</f>
        <v>0</v>
      </c>
      <c r="M74" s="144">
        <f t="shared" si="108"/>
        <v>0</v>
      </c>
      <c r="N74" s="144">
        <f t="shared" si="108"/>
        <v>0</v>
      </c>
      <c r="O74" s="144">
        <f t="shared" si="108"/>
        <v>0</v>
      </c>
      <c r="P74" s="144">
        <f t="shared" si="108"/>
        <v>0</v>
      </c>
      <c r="Q74" s="144">
        <f t="shared" si="108"/>
        <v>0</v>
      </c>
      <c r="R74" s="145">
        <f t="shared" si="108"/>
        <v>0</v>
      </c>
      <c r="S74" s="140"/>
      <c r="T74" s="158"/>
      <c r="U74" s="143">
        <f aca="true" t="shared" si="109" ref="U74:Z74">IF(U73&lt;&gt;0,LOOKUP(U110,$B$8:$AJ$8,$B$9:$AJ$9),0)</f>
        <v>0</v>
      </c>
      <c r="V74" s="144">
        <f t="shared" si="109"/>
        <v>0</v>
      </c>
      <c r="W74" s="144">
        <f t="shared" si="109"/>
        <v>0</v>
      </c>
      <c r="X74" s="144">
        <f t="shared" si="109"/>
        <v>0</v>
      </c>
      <c r="Y74" s="144">
        <f t="shared" si="109"/>
        <v>0</v>
      </c>
      <c r="Z74" s="144">
        <f t="shared" si="109"/>
        <v>0</v>
      </c>
      <c r="AA74" s="145">
        <f>IF(AA73&lt;&gt;0,LOOKUP(AA122,$B$8:$AJ$8,$B$9:$AJ$9),0)</f>
        <v>0</v>
      </c>
      <c r="AB74" s="136"/>
      <c r="AC74" s="137"/>
      <c r="AD74">
        <v>1964</v>
      </c>
      <c r="AE74" s="138"/>
      <c r="AF74" s="138"/>
      <c r="AG74" s="138"/>
    </row>
    <row r="75" spans="1:30" ht="16.5" thickBot="1">
      <c r="A75" s="51"/>
      <c r="B75" s="52"/>
      <c r="C75" s="53"/>
      <c r="D75" s="54"/>
      <c r="E75" s="54"/>
      <c r="F75" s="54"/>
      <c r="G75" s="54"/>
      <c r="H75" s="54"/>
      <c r="I75" s="54"/>
      <c r="J75" s="54"/>
      <c r="K75" s="54"/>
      <c r="L75" s="54"/>
      <c r="M75" s="55"/>
      <c r="N75" s="56"/>
      <c r="O75" s="56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7"/>
      <c r="AB75" s="58"/>
      <c r="AC75" s="23"/>
      <c r="AD75">
        <v>1965</v>
      </c>
    </row>
    <row r="76" spans="29:30" ht="12.75" hidden="1">
      <c r="AC76" s="23"/>
      <c r="AD76">
        <v>1966</v>
      </c>
    </row>
    <row r="77" spans="1:30" ht="13.5" hidden="1">
      <c r="A77" s="35"/>
      <c r="B77" s="36" t="s">
        <v>74</v>
      </c>
      <c r="C77" s="37">
        <v>1</v>
      </c>
      <c r="D77" s="38">
        <v>2</v>
      </c>
      <c r="E77" s="38">
        <v>3</v>
      </c>
      <c r="F77" s="38">
        <v>4</v>
      </c>
      <c r="G77" s="38">
        <v>5</v>
      </c>
      <c r="H77" s="38" t="s">
        <v>19</v>
      </c>
      <c r="I77" s="39" t="s">
        <v>20</v>
      </c>
      <c r="J77" s="40"/>
      <c r="K77" s="36" t="s">
        <v>13</v>
      </c>
      <c r="L77" s="37" t="s">
        <v>14</v>
      </c>
      <c r="M77" s="38" t="s">
        <v>15</v>
      </c>
      <c r="N77" s="38" t="s">
        <v>16</v>
      </c>
      <c r="O77" s="38" t="s">
        <v>17</v>
      </c>
      <c r="P77" s="38" t="s">
        <v>18</v>
      </c>
      <c r="Q77" s="38" t="s">
        <v>19</v>
      </c>
      <c r="R77" s="39" t="s">
        <v>20</v>
      </c>
      <c r="S77" s="40"/>
      <c r="T77" s="36" t="s">
        <v>13</v>
      </c>
      <c r="U77" s="37" t="s">
        <v>14</v>
      </c>
      <c r="V77" s="38" t="s">
        <v>15</v>
      </c>
      <c r="W77" s="38" t="s">
        <v>16</v>
      </c>
      <c r="X77" s="38" t="s">
        <v>17</v>
      </c>
      <c r="Y77" s="38" t="s">
        <v>18</v>
      </c>
      <c r="Z77" s="38" t="s">
        <v>19</v>
      </c>
      <c r="AA77" s="39" t="s">
        <v>20</v>
      </c>
      <c r="AB77" s="24"/>
      <c r="AC77" s="23"/>
      <c r="AD77">
        <v>1967</v>
      </c>
    </row>
    <row r="78" spans="1:30" ht="16.5" hidden="1">
      <c r="A78" s="41"/>
      <c r="B78" s="89"/>
      <c r="C78" s="109">
        <f>IF(C18=0,0,1)</f>
        <v>0</v>
      </c>
      <c r="D78" s="109">
        <f aca="true" t="shared" si="110" ref="D78:I78">IF(D18=0,0,IF(C78&gt;0,C78+1,1))</f>
        <v>0</v>
      </c>
      <c r="E78" s="109">
        <f t="shared" si="110"/>
        <v>0</v>
      </c>
      <c r="F78" s="109">
        <f t="shared" si="110"/>
        <v>0</v>
      </c>
      <c r="G78" s="109">
        <f t="shared" si="110"/>
        <v>0</v>
      </c>
      <c r="H78" s="109">
        <f t="shared" si="110"/>
        <v>0</v>
      </c>
      <c r="I78" s="109">
        <f t="shared" si="110"/>
        <v>1</v>
      </c>
      <c r="J78" s="90"/>
      <c r="K78" s="91"/>
      <c r="L78" s="109">
        <f>IF($L$4=1,1,0)</f>
        <v>0</v>
      </c>
      <c r="M78" s="117">
        <f>IF($M$4=1,1,IF(L78&gt;0,L78+1,0))</f>
        <v>1</v>
      </c>
      <c r="N78" s="117">
        <f>IF($N$4=1,1,IF(M78&gt;0,M78+1,0))</f>
        <v>2</v>
      </c>
      <c r="O78" s="117">
        <f>IF($O$4=1,1,IF(N78&gt;0,N78+1,0))</f>
        <v>3</v>
      </c>
      <c r="P78" s="117">
        <f>IF($P$4=1,1,IF(O78&gt;0,O78+1,0))</f>
        <v>4</v>
      </c>
      <c r="Q78" s="117">
        <f>IF($Q$4=1,1,IF(P78&gt;0,P78+1,0))</f>
        <v>5</v>
      </c>
      <c r="R78" s="118">
        <f>IF($R$4=1,1,IF(Q78&gt;0,Q78+1,0))</f>
        <v>6</v>
      </c>
      <c r="S78" s="90"/>
      <c r="T78" s="91"/>
      <c r="U78" s="109">
        <f>IF($U$4=1,1,0)</f>
        <v>0</v>
      </c>
      <c r="V78" s="117">
        <f>IF($V$4=1,1,IF(U78&gt;0,U78+1,0))</f>
        <v>0</v>
      </c>
      <c r="W78" s="117">
        <f>IF($W$4=1,1,IF(V78&gt;0,V78+1,0))</f>
        <v>0</v>
      </c>
      <c r="X78" s="117">
        <f>IF($X$4=1,1,IF(W78&gt;0,W78+1,0))</f>
        <v>1</v>
      </c>
      <c r="Y78" s="117">
        <f>IF($Y$4=1,1,IF(X78&gt;0,X78+1,0))</f>
        <v>2</v>
      </c>
      <c r="Z78" s="117">
        <f>IF($Z$4=1,1,IF(Y78&gt;0,Y78+1,0))</f>
        <v>3</v>
      </c>
      <c r="AA78" s="118">
        <f>IF($AA$4=1,1,IF(Z78&gt;0,Z78+1,0))</f>
        <v>4</v>
      </c>
      <c r="AB78" s="92"/>
      <c r="AC78" s="23"/>
      <c r="AD78">
        <v>1968</v>
      </c>
    </row>
    <row r="79" spans="1:30" ht="16.5" hidden="1">
      <c r="A79" s="41"/>
      <c r="B79" s="44"/>
      <c r="C79" s="110">
        <f>SUM(I78+1)</f>
        <v>2</v>
      </c>
      <c r="D79" s="111">
        <f aca="true" t="shared" si="111" ref="D79:I81">SUM(C79+1)</f>
        <v>3</v>
      </c>
      <c r="E79" s="111">
        <f t="shared" si="111"/>
        <v>4</v>
      </c>
      <c r="F79" s="111">
        <f t="shared" si="111"/>
        <v>5</v>
      </c>
      <c r="G79" s="111">
        <f t="shared" si="111"/>
        <v>6</v>
      </c>
      <c r="H79" s="111">
        <f t="shared" si="111"/>
        <v>7</v>
      </c>
      <c r="I79" s="112">
        <f t="shared" si="111"/>
        <v>8</v>
      </c>
      <c r="J79" s="42"/>
      <c r="K79" s="43"/>
      <c r="L79" s="110">
        <f>SUM(R78+1)</f>
        <v>7</v>
      </c>
      <c r="M79" s="111">
        <f aca="true" t="shared" si="112" ref="M79:R79">SUM(L79+1)</f>
        <v>8</v>
      </c>
      <c r="N79" s="111">
        <f t="shared" si="112"/>
        <v>9</v>
      </c>
      <c r="O79" s="111">
        <f t="shared" si="112"/>
        <v>10</v>
      </c>
      <c r="P79" s="111">
        <f t="shared" si="112"/>
        <v>11</v>
      </c>
      <c r="Q79" s="111">
        <f t="shared" si="112"/>
        <v>12</v>
      </c>
      <c r="R79" s="112">
        <f t="shared" si="112"/>
        <v>13</v>
      </c>
      <c r="S79" s="42"/>
      <c r="T79" s="43"/>
      <c r="U79" s="115">
        <f>IF(AA78=0,0,IF(AA78=30,0,AA78+1))</f>
        <v>5</v>
      </c>
      <c r="V79" s="116">
        <f aca="true" t="shared" si="113" ref="V79:AA79">IF(U79=0,0,IF(U79=30,0,U79+1))</f>
        <v>6</v>
      </c>
      <c r="W79" s="116">
        <f t="shared" si="113"/>
        <v>7</v>
      </c>
      <c r="X79" s="116">
        <f t="shared" si="113"/>
        <v>8</v>
      </c>
      <c r="Y79" s="116">
        <f t="shared" si="113"/>
        <v>9</v>
      </c>
      <c r="Z79" s="116">
        <f t="shared" si="113"/>
        <v>10</v>
      </c>
      <c r="AA79" s="116">
        <f t="shared" si="113"/>
        <v>11</v>
      </c>
      <c r="AB79" s="24"/>
      <c r="AC79" s="23"/>
      <c r="AD79">
        <v>1969</v>
      </c>
    </row>
    <row r="80" spans="1:33" s="34" customFormat="1" ht="16.5" hidden="1">
      <c r="A80" s="41"/>
      <c r="B80" s="44"/>
      <c r="C80" s="110">
        <f>SUM(I79+1)</f>
        <v>9</v>
      </c>
      <c r="D80" s="113">
        <f t="shared" si="111"/>
        <v>10</v>
      </c>
      <c r="E80" s="113">
        <f t="shared" si="111"/>
        <v>11</v>
      </c>
      <c r="F80" s="113">
        <f t="shared" si="111"/>
        <v>12</v>
      </c>
      <c r="G80" s="113">
        <f t="shared" si="111"/>
        <v>13</v>
      </c>
      <c r="H80" s="113">
        <f t="shared" si="111"/>
        <v>14</v>
      </c>
      <c r="I80" s="114">
        <f t="shared" si="111"/>
        <v>15</v>
      </c>
      <c r="J80" s="42"/>
      <c r="K80" s="43"/>
      <c r="L80" s="110">
        <f>SUM(R79+1)</f>
        <v>14</v>
      </c>
      <c r="M80" s="111">
        <f aca="true" t="shared" si="114" ref="M80:R80">SUM(L80+1)</f>
        <v>15</v>
      </c>
      <c r="N80" s="111">
        <f t="shared" si="114"/>
        <v>16</v>
      </c>
      <c r="O80" s="111">
        <f t="shared" si="114"/>
        <v>17</v>
      </c>
      <c r="P80" s="111">
        <f t="shared" si="114"/>
        <v>18</v>
      </c>
      <c r="Q80" s="111">
        <f t="shared" si="114"/>
        <v>19</v>
      </c>
      <c r="R80" s="112">
        <f t="shared" si="114"/>
        <v>20</v>
      </c>
      <c r="S80" s="42"/>
      <c r="T80" s="43"/>
      <c r="U80" s="115">
        <f>IF(AA79=0,0,IF(AA79=30,0,AA79+1))</f>
        <v>12</v>
      </c>
      <c r="V80" s="116">
        <f aca="true" t="shared" si="115" ref="V80:AA80">IF(U80=0,0,IF(U80=30,0,U80+1))</f>
        <v>13</v>
      </c>
      <c r="W80" s="116">
        <f t="shared" si="115"/>
        <v>14</v>
      </c>
      <c r="X80" s="116">
        <f t="shared" si="115"/>
        <v>15</v>
      </c>
      <c r="Y80" s="116">
        <f t="shared" si="115"/>
        <v>16</v>
      </c>
      <c r="Z80" s="116">
        <f t="shared" si="115"/>
        <v>17</v>
      </c>
      <c r="AA80" s="116">
        <f t="shared" si="115"/>
        <v>18</v>
      </c>
      <c r="AB80" s="24"/>
      <c r="AC80" s="86"/>
      <c r="AD80">
        <v>1970</v>
      </c>
      <c r="AE80"/>
      <c r="AF80" s="1"/>
      <c r="AG80" s="1"/>
    </row>
    <row r="81" spans="1:30" ht="16.5" hidden="1">
      <c r="A81" s="41"/>
      <c r="B81" s="79"/>
      <c r="C81" s="110">
        <f>SUM(I80+1)</f>
        <v>16</v>
      </c>
      <c r="D81" s="113">
        <f t="shared" si="111"/>
        <v>17</v>
      </c>
      <c r="E81" s="113">
        <f t="shared" si="111"/>
        <v>18</v>
      </c>
      <c r="F81" s="113">
        <f t="shared" si="111"/>
        <v>19</v>
      </c>
      <c r="G81" s="113">
        <f t="shared" si="111"/>
        <v>20</v>
      </c>
      <c r="H81" s="113">
        <f t="shared" si="111"/>
        <v>21</v>
      </c>
      <c r="I81" s="114">
        <f t="shared" si="111"/>
        <v>22</v>
      </c>
      <c r="J81" s="42"/>
      <c r="K81" s="43"/>
      <c r="L81" s="110">
        <f>SUM(R80+1)</f>
        <v>21</v>
      </c>
      <c r="M81" s="111">
        <f aca="true" t="shared" si="116" ref="M81:R81">SUM(L81+1)</f>
        <v>22</v>
      </c>
      <c r="N81" s="111">
        <f t="shared" si="116"/>
        <v>23</v>
      </c>
      <c r="O81" s="111">
        <f t="shared" si="116"/>
        <v>24</v>
      </c>
      <c r="P81" s="111">
        <f t="shared" si="116"/>
        <v>25</v>
      </c>
      <c r="Q81" s="111">
        <f t="shared" si="116"/>
        <v>26</v>
      </c>
      <c r="R81" s="112">
        <f t="shared" si="116"/>
        <v>27</v>
      </c>
      <c r="S81" s="42"/>
      <c r="T81" s="43"/>
      <c r="U81" s="115">
        <f>IF(AA80=0,0,IF(AA80=30,0,AA80+1))</f>
        <v>19</v>
      </c>
      <c r="V81" s="116">
        <f aca="true" t="shared" si="117" ref="V81:AA81">IF(U81=0,0,IF(U81=30,0,U81+1))</f>
        <v>20</v>
      </c>
      <c r="W81" s="116">
        <f t="shared" si="117"/>
        <v>21</v>
      </c>
      <c r="X81" s="116">
        <f t="shared" si="117"/>
        <v>22</v>
      </c>
      <c r="Y81" s="116">
        <f t="shared" si="117"/>
        <v>23</v>
      </c>
      <c r="Z81" s="116">
        <f t="shared" si="117"/>
        <v>24</v>
      </c>
      <c r="AA81" s="116">
        <f t="shared" si="117"/>
        <v>25</v>
      </c>
      <c r="AB81" s="24"/>
      <c r="AC81" s="23"/>
      <c r="AD81">
        <v>1971</v>
      </c>
    </row>
    <row r="82" spans="1:30" ht="16.5" hidden="1">
      <c r="A82" s="41"/>
      <c r="B82" s="93"/>
      <c r="C82" s="115">
        <f>IF(I81=0,0,IF(I81=30,0,I81+1))</f>
        <v>23</v>
      </c>
      <c r="D82" s="116">
        <f>IF(C82=0,0,IF(C82=30,0,C82+1))</f>
        <v>24</v>
      </c>
      <c r="E82" s="116">
        <f aca="true" t="shared" si="118" ref="E82:I83">IF(D82=0,0,IF(D82=30,0,D82+1))</f>
        <v>25</v>
      </c>
      <c r="F82" s="116">
        <f t="shared" si="118"/>
        <v>26</v>
      </c>
      <c r="G82" s="116">
        <f t="shared" si="118"/>
        <v>27</v>
      </c>
      <c r="H82" s="116">
        <f>IF(G82=0,0,IF(G82=30,0,G82+1))</f>
        <v>28</v>
      </c>
      <c r="I82" s="116">
        <f t="shared" si="118"/>
        <v>29</v>
      </c>
      <c r="J82" s="42"/>
      <c r="K82" s="94"/>
      <c r="L82" s="115">
        <f>IF(R81=0,0,IF(R81=30,0,R81+1))</f>
        <v>28</v>
      </c>
      <c r="M82" s="116">
        <f aca="true" t="shared" si="119" ref="M82:R82">IF(L82=0,0,IF(L82=30,0,L82+1))</f>
        <v>29</v>
      </c>
      <c r="N82" s="116">
        <f t="shared" si="119"/>
        <v>30</v>
      </c>
      <c r="O82" s="116">
        <f t="shared" si="119"/>
        <v>0</v>
      </c>
      <c r="P82" s="116">
        <f t="shared" si="119"/>
        <v>0</v>
      </c>
      <c r="Q82" s="116">
        <f t="shared" si="119"/>
        <v>0</v>
      </c>
      <c r="R82" s="116">
        <f t="shared" si="119"/>
        <v>0</v>
      </c>
      <c r="S82" s="42"/>
      <c r="T82" s="94"/>
      <c r="U82" s="115">
        <f>IF(AA81=0,0,IF(AA81=30,0,AA81+1))</f>
        <v>26</v>
      </c>
      <c r="V82" s="116">
        <f aca="true" t="shared" si="120" ref="V82:AA82">IF(U82=0,0,IF(U82=30,0,U82+1))</f>
        <v>27</v>
      </c>
      <c r="W82" s="116">
        <f t="shared" si="120"/>
        <v>28</v>
      </c>
      <c r="X82" s="116">
        <f t="shared" si="120"/>
        <v>29</v>
      </c>
      <c r="Y82" s="116">
        <f t="shared" si="120"/>
        <v>30</v>
      </c>
      <c r="Z82" s="116">
        <f t="shared" si="120"/>
        <v>0</v>
      </c>
      <c r="AA82" s="116">
        <f t="shared" si="120"/>
        <v>0</v>
      </c>
      <c r="AB82" s="24"/>
      <c r="AC82" s="23"/>
      <c r="AD82">
        <v>1972</v>
      </c>
    </row>
    <row r="83" spans="1:30" ht="16.5" hidden="1">
      <c r="A83" s="41"/>
      <c r="B83" s="93"/>
      <c r="C83" s="115">
        <f>IF(I82=0,0,IF(I82=30,0,I82+1))</f>
        <v>30</v>
      </c>
      <c r="D83" s="116">
        <f>IF(C83=0,0,IF(C83=30,0,C83+1))</f>
        <v>0</v>
      </c>
      <c r="E83" s="116">
        <f t="shared" si="118"/>
        <v>0</v>
      </c>
      <c r="F83" s="116">
        <f t="shared" si="118"/>
        <v>0</v>
      </c>
      <c r="G83" s="116">
        <f t="shared" si="118"/>
        <v>0</v>
      </c>
      <c r="H83" s="116">
        <f t="shared" si="118"/>
        <v>0</v>
      </c>
      <c r="I83" s="116">
        <f t="shared" si="118"/>
        <v>0</v>
      </c>
      <c r="J83" s="42"/>
      <c r="K83" s="94"/>
      <c r="L83" s="115">
        <f>IF(R82=0,0,IF(R82=30,0,R82+1))</f>
        <v>0</v>
      </c>
      <c r="M83" s="116">
        <f aca="true" t="shared" si="121" ref="M83:R83">IF(L83=0,0,IF(L83=30,0,L83+1))</f>
        <v>0</v>
      </c>
      <c r="N83" s="116">
        <f t="shared" si="121"/>
        <v>0</v>
      </c>
      <c r="O83" s="116">
        <f t="shared" si="121"/>
        <v>0</v>
      </c>
      <c r="P83" s="116">
        <f t="shared" si="121"/>
        <v>0</v>
      </c>
      <c r="Q83" s="116">
        <f t="shared" si="121"/>
        <v>0</v>
      </c>
      <c r="R83" s="116">
        <f t="shared" si="121"/>
        <v>0</v>
      </c>
      <c r="S83" s="42"/>
      <c r="T83" s="94"/>
      <c r="U83" s="115">
        <f>IF(AA82=0,0,IF(AA82=30,0,AA82+1))</f>
        <v>0</v>
      </c>
      <c r="V83" s="116">
        <f aca="true" t="shared" si="122" ref="V83:AA83">IF(U83=0,0,IF(U83=30,0,U83+1))</f>
        <v>0</v>
      </c>
      <c r="W83" s="116">
        <f t="shared" si="122"/>
        <v>0</v>
      </c>
      <c r="X83" s="116">
        <f t="shared" si="122"/>
        <v>0</v>
      </c>
      <c r="Y83" s="116">
        <f t="shared" si="122"/>
        <v>0</v>
      </c>
      <c r="Z83" s="116">
        <f t="shared" si="122"/>
        <v>0</v>
      </c>
      <c r="AA83" s="116">
        <f t="shared" si="122"/>
        <v>0</v>
      </c>
      <c r="AB83" s="24"/>
      <c r="AC83" s="23"/>
      <c r="AD83">
        <v>1973</v>
      </c>
    </row>
    <row r="84" spans="29:30" ht="12.75" hidden="1">
      <c r="AC84" s="23"/>
      <c r="AD84">
        <v>1974</v>
      </c>
    </row>
    <row r="85" spans="29:30" ht="12.75" hidden="1">
      <c r="AC85" s="23"/>
      <c r="AD85">
        <v>1975</v>
      </c>
    </row>
    <row r="86" spans="2:30" ht="13.5" hidden="1">
      <c r="B86" s="36" t="s">
        <v>13</v>
      </c>
      <c r="C86" s="37" t="s">
        <v>14</v>
      </c>
      <c r="D86" s="38" t="s">
        <v>15</v>
      </c>
      <c r="E86" s="38" t="s">
        <v>16</v>
      </c>
      <c r="F86" s="38" t="s">
        <v>17</v>
      </c>
      <c r="G86" s="38" t="s">
        <v>18</v>
      </c>
      <c r="H86" s="38" t="s">
        <v>19</v>
      </c>
      <c r="I86" s="39" t="s">
        <v>20</v>
      </c>
      <c r="J86" s="40"/>
      <c r="K86" s="36" t="s">
        <v>13</v>
      </c>
      <c r="L86" s="37" t="s">
        <v>14</v>
      </c>
      <c r="M86" s="38" t="s">
        <v>15</v>
      </c>
      <c r="N86" s="38" t="s">
        <v>16</v>
      </c>
      <c r="O86" s="38" t="s">
        <v>17</v>
      </c>
      <c r="P86" s="38" t="s">
        <v>18</v>
      </c>
      <c r="Q86" s="38" t="s">
        <v>19</v>
      </c>
      <c r="R86" s="39" t="s">
        <v>20</v>
      </c>
      <c r="S86" s="40"/>
      <c r="T86" s="36" t="s">
        <v>13</v>
      </c>
      <c r="U86" s="37" t="s">
        <v>14</v>
      </c>
      <c r="V86" s="38" t="s">
        <v>15</v>
      </c>
      <c r="W86" s="38" t="s">
        <v>16</v>
      </c>
      <c r="X86" s="38" t="s">
        <v>17</v>
      </c>
      <c r="Y86" s="38" t="s">
        <v>18</v>
      </c>
      <c r="Z86" s="38" t="s">
        <v>19</v>
      </c>
      <c r="AA86" s="39" t="s">
        <v>20</v>
      </c>
      <c r="AC86" s="87"/>
      <c r="AD86">
        <v>1976</v>
      </c>
    </row>
    <row r="87" spans="2:30" ht="16.5" hidden="1">
      <c r="B87" s="46">
        <f>IF(T82&gt;0,T82,IF(AA80=0,T80,T80+1))</f>
        <v>1</v>
      </c>
      <c r="C87" s="109">
        <f>IF(C33=0,0,1)</f>
        <v>0</v>
      </c>
      <c r="D87" s="109">
        <f aca="true" t="shared" si="123" ref="D87:I87">IF(D33=0,0,IF(C87&gt;0,C87+1,1))</f>
        <v>0</v>
      </c>
      <c r="E87" s="109">
        <f t="shared" si="123"/>
        <v>0</v>
      </c>
      <c r="F87" s="109">
        <f t="shared" si="123"/>
        <v>0</v>
      </c>
      <c r="G87" s="109">
        <f t="shared" si="123"/>
        <v>0</v>
      </c>
      <c r="H87" s="109">
        <f t="shared" si="123"/>
        <v>1</v>
      </c>
      <c r="I87" s="109">
        <f t="shared" si="123"/>
        <v>2</v>
      </c>
      <c r="J87" s="42"/>
      <c r="K87" s="43">
        <f>IF(B92&gt;0,B91+1,B91)</f>
        <v>5</v>
      </c>
      <c r="L87" s="109">
        <f>IF(L33=0,0,1)</f>
        <v>1</v>
      </c>
      <c r="M87" s="109">
        <f aca="true" t="shared" si="124" ref="M87:R87">IF(M33=0,0,IF(L87&gt;0,L87+1,1))</f>
        <v>2</v>
      </c>
      <c r="N87" s="109">
        <f t="shared" si="124"/>
        <v>3</v>
      </c>
      <c r="O87" s="109">
        <f t="shared" si="124"/>
        <v>4</v>
      </c>
      <c r="P87" s="109">
        <f t="shared" si="124"/>
        <v>5</v>
      </c>
      <c r="Q87" s="109">
        <f t="shared" si="124"/>
        <v>6</v>
      </c>
      <c r="R87" s="109">
        <f t="shared" si="124"/>
        <v>7</v>
      </c>
      <c r="S87" s="42"/>
      <c r="T87" s="43">
        <f>IF(K92&gt;0,K91+1,K91)</f>
        <v>9</v>
      </c>
      <c r="U87" s="109">
        <f>IF(U33=0,0,1)</f>
        <v>0</v>
      </c>
      <c r="V87" s="109">
        <f aca="true" t="shared" si="125" ref="V87:AA87">IF(V33=0,0,IF(U87&gt;0,U87+1,1))</f>
        <v>0</v>
      </c>
      <c r="W87" s="109">
        <f t="shared" si="125"/>
        <v>1</v>
      </c>
      <c r="X87" s="109">
        <f t="shared" si="125"/>
        <v>2</v>
      </c>
      <c r="Y87" s="109">
        <f t="shared" si="125"/>
        <v>3</v>
      </c>
      <c r="Z87" s="109">
        <f t="shared" si="125"/>
        <v>4</v>
      </c>
      <c r="AA87" s="109">
        <f t="shared" si="125"/>
        <v>5</v>
      </c>
      <c r="AD87">
        <v>1977</v>
      </c>
    </row>
    <row r="88" spans="2:30" ht="16.5" hidden="1">
      <c r="B88" s="43">
        <f>B87+1</f>
        <v>2</v>
      </c>
      <c r="C88" s="110">
        <f>SUM(I87+1)</f>
        <v>3</v>
      </c>
      <c r="D88" s="111">
        <f aca="true" t="shared" si="126" ref="D88:I90">SUM(C88+1)</f>
        <v>4</v>
      </c>
      <c r="E88" s="111">
        <f t="shared" si="126"/>
        <v>5</v>
      </c>
      <c r="F88" s="111">
        <f t="shared" si="126"/>
        <v>6</v>
      </c>
      <c r="G88" s="111">
        <f t="shared" si="126"/>
        <v>7</v>
      </c>
      <c r="H88" s="111">
        <f t="shared" si="126"/>
        <v>8</v>
      </c>
      <c r="I88" s="112">
        <f t="shared" si="126"/>
        <v>9</v>
      </c>
      <c r="J88" s="42"/>
      <c r="K88" s="43">
        <f>K87+1</f>
        <v>6</v>
      </c>
      <c r="L88" s="110">
        <f>SUM(R87+1)</f>
        <v>8</v>
      </c>
      <c r="M88" s="111">
        <f aca="true" t="shared" si="127" ref="M88:R88">SUM(L88+1)</f>
        <v>9</v>
      </c>
      <c r="N88" s="111">
        <f t="shared" si="127"/>
        <v>10</v>
      </c>
      <c r="O88" s="111">
        <f t="shared" si="127"/>
        <v>11</v>
      </c>
      <c r="P88" s="111">
        <f t="shared" si="127"/>
        <v>12</v>
      </c>
      <c r="Q88" s="111">
        <f t="shared" si="127"/>
        <v>13</v>
      </c>
      <c r="R88" s="112">
        <f t="shared" si="127"/>
        <v>14</v>
      </c>
      <c r="S88" s="42"/>
      <c r="T88" s="43">
        <f>T87+1</f>
        <v>10</v>
      </c>
      <c r="U88" s="110">
        <f>SUM(AA87+1)</f>
        <v>6</v>
      </c>
      <c r="V88" s="111">
        <f aca="true" t="shared" si="128" ref="V88:AA88">SUM(U88+1)</f>
        <v>7</v>
      </c>
      <c r="W88" s="111">
        <f t="shared" si="128"/>
        <v>8</v>
      </c>
      <c r="X88" s="111">
        <f t="shared" si="128"/>
        <v>9</v>
      </c>
      <c r="Y88" s="111">
        <f t="shared" si="128"/>
        <v>10</v>
      </c>
      <c r="Z88" s="111">
        <f t="shared" si="128"/>
        <v>11</v>
      </c>
      <c r="AA88" s="112">
        <f t="shared" si="128"/>
        <v>12</v>
      </c>
      <c r="AD88">
        <v>1978</v>
      </c>
    </row>
    <row r="89" spans="2:30" ht="16.5" hidden="1">
      <c r="B89" s="43">
        <f>B88+1</f>
        <v>3</v>
      </c>
      <c r="C89" s="110">
        <f>SUM(I88+1)</f>
        <v>10</v>
      </c>
      <c r="D89" s="113">
        <f t="shared" si="126"/>
        <v>11</v>
      </c>
      <c r="E89" s="113">
        <f t="shared" si="126"/>
        <v>12</v>
      </c>
      <c r="F89" s="113">
        <f t="shared" si="126"/>
        <v>13</v>
      </c>
      <c r="G89" s="113">
        <f t="shared" si="126"/>
        <v>14</v>
      </c>
      <c r="H89" s="113">
        <f t="shared" si="126"/>
        <v>15</v>
      </c>
      <c r="I89" s="114">
        <f t="shared" si="126"/>
        <v>16</v>
      </c>
      <c r="J89" s="42"/>
      <c r="K89" s="43">
        <f>K88+1</f>
        <v>7</v>
      </c>
      <c r="L89" s="110">
        <f>SUM(R88+1)</f>
        <v>15</v>
      </c>
      <c r="M89" s="113">
        <f aca="true" t="shared" si="129" ref="M89:R89">SUM(L89+1)</f>
        <v>16</v>
      </c>
      <c r="N89" s="113">
        <f t="shared" si="129"/>
        <v>17</v>
      </c>
      <c r="O89" s="113">
        <f t="shared" si="129"/>
        <v>18</v>
      </c>
      <c r="P89" s="113">
        <f t="shared" si="129"/>
        <v>19</v>
      </c>
      <c r="Q89" s="113">
        <f t="shared" si="129"/>
        <v>20</v>
      </c>
      <c r="R89" s="114">
        <f t="shared" si="129"/>
        <v>21</v>
      </c>
      <c r="S89" s="42"/>
      <c r="T89" s="43">
        <f>T88+1</f>
        <v>11</v>
      </c>
      <c r="U89" s="110">
        <f>SUM(AA88+1)</f>
        <v>13</v>
      </c>
      <c r="V89" s="113">
        <f aca="true" t="shared" si="130" ref="V89:AA89">SUM(U89+1)</f>
        <v>14</v>
      </c>
      <c r="W89" s="113">
        <f t="shared" si="130"/>
        <v>15</v>
      </c>
      <c r="X89" s="113">
        <f t="shared" si="130"/>
        <v>16</v>
      </c>
      <c r="Y89" s="113">
        <f t="shared" si="130"/>
        <v>17</v>
      </c>
      <c r="Z89" s="113">
        <f t="shared" si="130"/>
        <v>18</v>
      </c>
      <c r="AA89" s="114">
        <f t="shared" si="130"/>
        <v>19</v>
      </c>
      <c r="AD89">
        <v>1979</v>
      </c>
    </row>
    <row r="90" spans="2:30" ht="16.5" hidden="1">
      <c r="B90" s="43">
        <f>B89+1</f>
        <v>4</v>
      </c>
      <c r="C90" s="110">
        <f>SUM(I89+1)</f>
        <v>17</v>
      </c>
      <c r="D90" s="113">
        <f t="shared" si="126"/>
        <v>18</v>
      </c>
      <c r="E90" s="113">
        <f t="shared" si="126"/>
        <v>19</v>
      </c>
      <c r="F90" s="113">
        <f t="shared" si="126"/>
        <v>20</v>
      </c>
      <c r="G90" s="113">
        <f t="shared" si="126"/>
        <v>21</v>
      </c>
      <c r="H90" s="113">
        <f t="shared" si="126"/>
        <v>22</v>
      </c>
      <c r="I90" s="114">
        <f t="shared" si="126"/>
        <v>23</v>
      </c>
      <c r="J90" s="42"/>
      <c r="K90" s="43">
        <f>K89+1</f>
        <v>8</v>
      </c>
      <c r="L90" s="110">
        <f>SUM(R89+1)</f>
        <v>22</v>
      </c>
      <c r="M90" s="113">
        <f aca="true" t="shared" si="131" ref="M90:R90">SUM(L90+1)</f>
        <v>23</v>
      </c>
      <c r="N90" s="113">
        <f t="shared" si="131"/>
        <v>24</v>
      </c>
      <c r="O90" s="113">
        <f t="shared" si="131"/>
        <v>25</v>
      </c>
      <c r="P90" s="113">
        <f t="shared" si="131"/>
        <v>26</v>
      </c>
      <c r="Q90" s="113">
        <f t="shared" si="131"/>
        <v>27</v>
      </c>
      <c r="R90" s="114">
        <f t="shared" si="131"/>
        <v>28</v>
      </c>
      <c r="S90" s="42"/>
      <c r="T90" s="43">
        <f>T89+1</f>
        <v>12</v>
      </c>
      <c r="U90" s="110">
        <f>SUM(AA89+1)</f>
        <v>20</v>
      </c>
      <c r="V90" s="113">
        <f aca="true" t="shared" si="132" ref="V90:AA90">SUM(U90+1)</f>
        <v>21</v>
      </c>
      <c r="W90" s="113">
        <f t="shared" si="132"/>
        <v>22</v>
      </c>
      <c r="X90" s="113">
        <f t="shared" si="132"/>
        <v>23</v>
      </c>
      <c r="Y90" s="113">
        <f t="shared" si="132"/>
        <v>24</v>
      </c>
      <c r="Z90" s="113">
        <f t="shared" si="132"/>
        <v>25</v>
      </c>
      <c r="AA90" s="114">
        <f t="shared" si="132"/>
        <v>26</v>
      </c>
      <c r="AD90">
        <v>1980</v>
      </c>
    </row>
    <row r="91" spans="2:30" ht="16.5" hidden="1">
      <c r="B91" s="43">
        <f>B90+1</f>
        <v>5</v>
      </c>
      <c r="C91" s="115">
        <f>IF(I90=0,0,IF(I90=30,0,I90+1))</f>
        <v>24</v>
      </c>
      <c r="D91" s="116">
        <f aca="true" t="shared" si="133" ref="D91:I92">IF(C91=0,0,IF(C91=30,0,C91+1))</f>
        <v>25</v>
      </c>
      <c r="E91" s="116">
        <f t="shared" si="133"/>
        <v>26</v>
      </c>
      <c r="F91" s="116">
        <f t="shared" si="133"/>
        <v>27</v>
      </c>
      <c r="G91" s="116">
        <f t="shared" si="133"/>
        <v>28</v>
      </c>
      <c r="H91" s="116">
        <f t="shared" si="133"/>
        <v>29</v>
      </c>
      <c r="I91" s="116">
        <f t="shared" si="133"/>
        <v>30</v>
      </c>
      <c r="J91" s="42"/>
      <c r="K91" s="43">
        <f>K90+1</f>
        <v>9</v>
      </c>
      <c r="L91" s="115">
        <f>IF(R90=0,0,IF(R90=30,0,R90+1))</f>
        <v>29</v>
      </c>
      <c r="M91" s="116">
        <f aca="true" t="shared" si="134" ref="M91:R92">IF(L91=0,0,IF(L91=30,0,L91+1))</f>
        <v>30</v>
      </c>
      <c r="N91" s="116">
        <f t="shared" si="134"/>
        <v>0</v>
      </c>
      <c r="O91" s="116">
        <f t="shared" si="134"/>
        <v>0</v>
      </c>
      <c r="P91" s="116">
        <f t="shared" si="134"/>
        <v>0</v>
      </c>
      <c r="Q91" s="116">
        <f t="shared" si="134"/>
        <v>0</v>
      </c>
      <c r="R91" s="116">
        <f t="shared" si="134"/>
        <v>0</v>
      </c>
      <c r="S91" s="42"/>
      <c r="T91" s="43">
        <f>T90+1</f>
        <v>13</v>
      </c>
      <c r="U91" s="115">
        <f>IF(AA90=0,0,IF(AA90=30,0,AA90+1))</f>
        <v>27</v>
      </c>
      <c r="V91" s="116">
        <f aca="true" t="shared" si="135" ref="V91:AA92">IF(U91=0,0,IF(U91=30,0,U91+1))</f>
        <v>28</v>
      </c>
      <c r="W91" s="116">
        <f t="shared" si="135"/>
        <v>29</v>
      </c>
      <c r="X91" s="116">
        <f t="shared" si="135"/>
        <v>30</v>
      </c>
      <c r="Y91" s="116">
        <f t="shared" si="135"/>
        <v>0</v>
      </c>
      <c r="Z91" s="116">
        <f t="shared" si="135"/>
        <v>0</v>
      </c>
      <c r="AA91" s="116">
        <f t="shared" si="135"/>
        <v>0</v>
      </c>
      <c r="AD91">
        <v>1981</v>
      </c>
    </row>
    <row r="92" spans="2:30" ht="17.25" hidden="1" thickBot="1">
      <c r="B92" s="45">
        <f>IF(C92=0,0,B91+1)</f>
        <v>0</v>
      </c>
      <c r="C92" s="115">
        <f>IF(I91=0,0,IF(I91=30,0,I91+1))</f>
        <v>0</v>
      </c>
      <c r="D92" s="116">
        <f t="shared" si="133"/>
        <v>0</v>
      </c>
      <c r="E92" s="116">
        <f t="shared" si="133"/>
        <v>0</v>
      </c>
      <c r="F92" s="116">
        <f t="shared" si="133"/>
        <v>0</v>
      </c>
      <c r="G92" s="116">
        <f t="shared" si="133"/>
        <v>0</v>
      </c>
      <c r="H92" s="116">
        <f t="shared" si="133"/>
        <v>0</v>
      </c>
      <c r="I92" s="116">
        <f t="shared" si="133"/>
        <v>0</v>
      </c>
      <c r="J92" s="42"/>
      <c r="K92" s="45">
        <f>IF(L92=0,0,K91+1)</f>
        <v>0</v>
      </c>
      <c r="L92" s="115">
        <f>IF(R91=0,0,IF(R91=30,0,R91+1))</f>
        <v>0</v>
      </c>
      <c r="M92" s="116">
        <f t="shared" si="134"/>
        <v>0</v>
      </c>
      <c r="N92" s="116">
        <f t="shared" si="134"/>
        <v>0</v>
      </c>
      <c r="O92" s="116">
        <f t="shared" si="134"/>
        <v>0</v>
      </c>
      <c r="P92" s="116">
        <f t="shared" si="134"/>
        <v>0</v>
      </c>
      <c r="Q92" s="116">
        <f t="shared" si="134"/>
        <v>0</v>
      </c>
      <c r="R92" s="116">
        <f t="shared" si="134"/>
        <v>0</v>
      </c>
      <c r="S92" s="42"/>
      <c r="T92" s="45">
        <f>IF(U92=0,0,T91+1)</f>
        <v>0</v>
      </c>
      <c r="U92" s="115">
        <f>IF(AA91=0,0,IF(AA91=30,0,AA91+1))</f>
        <v>0</v>
      </c>
      <c r="V92" s="116">
        <f t="shared" si="135"/>
        <v>0</v>
      </c>
      <c r="W92" s="116">
        <f t="shared" si="135"/>
        <v>0</v>
      </c>
      <c r="X92" s="116">
        <f t="shared" si="135"/>
        <v>0</v>
      </c>
      <c r="Y92" s="116">
        <f t="shared" si="135"/>
        <v>0</v>
      </c>
      <c r="Z92" s="116">
        <f t="shared" si="135"/>
        <v>0</v>
      </c>
      <c r="AA92" s="116">
        <f t="shared" si="135"/>
        <v>0</v>
      </c>
      <c r="AD92">
        <v>1982</v>
      </c>
    </row>
    <row r="93" ht="12.75" hidden="1">
      <c r="AD93">
        <v>1983</v>
      </c>
    </row>
    <row r="94" ht="12.75" hidden="1">
      <c r="AD94">
        <v>1984</v>
      </c>
    </row>
    <row r="95" spans="1:30" ht="13.5" hidden="1">
      <c r="A95" s="41"/>
      <c r="B95" s="36" t="s">
        <v>13</v>
      </c>
      <c r="C95" s="37" t="s">
        <v>14</v>
      </c>
      <c r="D95" s="38" t="s">
        <v>15</v>
      </c>
      <c r="E95" s="38" t="s">
        <v>16</v>
      </c>
      <c r="F95" s="38" t="s">
        <v>17</v>
      </c>
      <c r="G95" s="38" t="s">
        <v>18</v>
      </c>
      <c r="H95" s="38" t="s">
        <v>19</v>
      </c>
      <c r="I95" s="39" t="s">
        <v>20</v>
      </c>
      <c r="J95" s="40"/>
      <c r="K95" s="36" t="s">
        <v>13</v>
      </c>
      <c r="L95" s="37" t="s">
        <v>14</v>
      </c>
      <c r="M95" s="38" t="s">
        <v>15</v>
      </c>
      <c r="N95" s="38" t="s">
        <v>16</v>
      </c>
      <c r="O95" s="38" t="s">
        <v>17</v>
      </c>
      <c r="P95" s="38" t="s">
        <v>18</v>
      </c>
      <c r="Q95" s="38" t="s">
        <v>19</v>
      </c>
      <c r="R95" s="39" t="s">
        <v>20</v>
      </c>
      <c r="S95" s="40"/>
      <c r="T95" s="36" t="s">
        <v>13</v>
      </c>
      <c r="U95" s="37" t="s">
        <v>14</v>
      </c>
      <c r="V95" s="38" t="s">
        <v>15</v>
      </c>
      <c r="W95" s="38" t="s">
        <v>16</v>
      </c>
      <c r="X95" s="38" t="s">
        <v>17</v>
      </c>
      <c r="Y95" s="38" t="s">
        <v>18</v>
      </c>
      <c r="Z95" s="38" t="s">
        <v>19</v>
      </c>
      <c r="AA95" s="39" t="s">
        <v>20</v>
      </c>
      <c r="AD95">
        <v>1985</v>
      </c>
    </row>
    <row r="96" spans="1:30" ht="16.5" hidden="1">
      <c r="A96" s="41"/>
      <c r="B96" s="46">
        <f>IF(T92&gt;0,T92,IF(AA91=0,T91,T91+1))</f>
        <v>13</v>
      </c>
      <c r="C96" s="109">
        <f>IF(C48=0,0,1)</f>
        <v>0</v>
      </c>
      <c r="D96" s="109">
        <f aca="true" t="shared" si="136" ref="D96:I96">IF(D48=0,0,IF(C96&gt;0,C96+1,1))</f>
        <v>0</v>
      </c>
      <c r="E96" s="109">
        <f t="shared" si="136"/>
        <v>0</v>
      </c>
      <c r="F96" s="109">
        <f t="shared" si="136"/>
        <v>0</v>
      </c>
      <c r="G96" s="109">
        <f t="shared" si="136"/>
        <v>1</v>
      </c>
      <c r="H96" s="109">
        <f t="shared" si="136"/>
        <v>2</v>
      </c>
      <c r="I96" s="109">
        <f t="shared" si="136"/>
        <v>3</v>
      </c>
      <c r="J96" s="42"/>
      <c r="K96" s="43">
        <f>IF(B101&gt;0,B101,IF(I100=0,B100,B100+1))</f>
        <v>17</v>
      </c>
      <c r="L96" s="109">
        <f>IF(L48=0,0,1)</f>
        <v>0</v>
      </c>
      <c r="M96" s="109">
        <f aca="true" t="shared" si="137" ref="M96:R96">IF(M48=0,0,IF(L96&gt;0,L96+1,1))</f>
        <v>0</v>
      </c>
      <c r="N96" s="109">
        <f t="shared" si="137"/>
        <v>0</v>
      </c>
      <c r="O96" s="109">
        <f t="shared" si="137"/>
        <v>0</v>
      </c>
      <c r="P96" s="109">
        <f t="shared" si="137"/>
        <v>0</v>
      </c>
      <c r="Q96" s="109">
        <f t="shared" si="137"/>
        <v>0</v>
      </c>
      <c r="R96" s="109">
        <f t="shared" si="137"/>
        <v>1</v>
      </c>
      <c r="S96" s="42"/>
      <c r="T96" s="43">
        <f>IF(K101&gt;0,K101,IF(R100=0,K100,K100+1))</f>
        <v>22</v>
      </c>
      <c r="U96" s="109">
        <f>IF(U48=0,0,1)</f>
        <v>0</v>
      </c>
      <c r="V96" s="109">
        <f aca="true" t="shared" si="138" ref="V96:AA96">IF(V48=0,0,IF(U96&gt;0,U96+1,1))</f>
        <v>1</v>
      </c>
      <c r="W96" s="109">
        <f t="shared" si="138"/>
        <v>2</v>
      </c>
      <c r="X96" s="109">
        <f t="shared" si="138"/>
        <v>3</v>
      </c>
      <c r="Y96" s="109">
        <f t="shared" si="138"/>
        <v>4</v>
      </c>
      <c r="Z96" s="109">
        <f t="shared" si="138"/>
        <v>5</v>
      </c>
      <c r="AA96" s="109">
        <f t="shared" si="138"/>
        <v>6</v>
      </c>
      <c r="AD96">
        <v>1986</v>
      </c>
    </row>
    <row r="97" spans="1:30" ht="16.5" hidden="1">
      <c r="A97" s="41"/>
      <c r="B97" s="43">
        <f>B96+1</f>
        <v>14</v>
      </c>
      <c r="C97" s="110">
        <f>SUM(I96+1)</f>
        <v>4</v>
      </c>
      <c r="D97" s="111">
        <f aca="true" t="shared" si="139" ref="D97:I97">SUM(C97+1)</f>
        <v>5</v>
      </c>
      <c r="E97" s="111">
        <f t="shared" si="139"/>
        <v>6</v>
      </c>
      <c r="F97" s="111">
        <f t="shared" si="139"/>
        <v>7</v>
      </c>
      <c r="G97" s="111">
        <f t="shared" si="139"/>
        <v>8</v>
      </c>
      <c r="H97" s="111">
        <f t="shared" si="139"/>
        <v>9</v>
      </c>
      <c r="I97" s="112">
        <f t="shared" si="139"/>
        <v>10</v>
      </c>
      <c r="J97" s="42"/>
      <c r="K97" s="43">
        <f>K96+1</f>
        <v>18</v>
      </c>
      <c r="L97" s="110">
        <f>SUM(R96+1)</f>
        <v>2</v>
      </c>
      <c r="M97" s="111">
        <f aca="true" t="shared" si="140" ref="M97:R97">SUM(L97+1)</f>
        <v>3</v>
      </c>
      <c r="N97" s="111">
        <f t="shared" si="140"/>
        <v>4</v>
      </c>
      <c r="O97" s="111">
        <f t="shared" si="140"/>
        <v>5</v>
      </c>
      <c r="P97" s="111">
        <f t="shared" si="140"/>
        <v>6</v>
      </c>
      <c r="Q97" s="111">
        <f t="shared" si="140"/>
        <v>7</v>
      </c>
      <c r="R97" s="112">
        <f t="shared" si="140"/>
        <v>8</v>
      </c>
      <c r="S97" s="42"/>
      <c r="T97" s="43">
        <f>T96+1</f>
        <v>23</v>
      </c>
      <c r="U97" s="110">
        <f>SUM(AA96+1)</f>
        <v>7</v>
      </c>
      <c r="V97" s="111">
        <f aca="true" t="shared" si="141" ref="V97:AA97">SUM(U97+1)</f>
        <v>8</v>
      </c>
      <c r="W97" s="111">
        <f t="shared" si="141"/>
        <v>9</v>
      </c>
      <c r="X97" s="111">
        <f t="shared" si="141"/>
        <v>10</v>
      </c>
      <c r="Y97" s="111">
        <f t="shared" si="141"/>
        <v>11</v>
      </c>
      <c r="Z97" s="111">
        <f t="shared" si="141"/>
        <v>12</v>
      </c>
      <c r="AA97" s="112">
        <f t="shared" si="141"/>
        <v>13</v>
      </c>
      <c r="AD97">
        <v>1987</v>
      </c>
    </row>
    <row r="98" spans="1:30" ht="16.5" hidden="1">
      <c r="A98" s="41"/>
      <c r="B98" s="43">
        <f>B97+1</f>
        <v>15</v>
      </c>
      <c r="C98" s="110">
        <f>SUM(I97+1)</f>
        <v>11</v>
      </c>
      <c r="D98" s="113">
        <f aca="true" t="shared" si="142" ref="D98:I98">SUM(C98+1)</f>
        <v>12</v>
      </c>
      <c r="E98" s="113">
        <f t="shared" si="142"/>
        <v>13</v>
      </c>
      <c r="F98" s="113">
        <f t="shared" si="142"/>
        <v>14</v>
      </c>
      <c r="G98" s="113">
        <f t="shared" si="142"/>
        <v>15</v>
      </c>
      <c r="H98" s="113">
        <f t="shared" si="142"/>
        <v>16</v>
      </c>
      <c r="I98" s="114">
        <f t="shared" si="142"/>
        <v>17</v>
      </c>
      <c r="J98" s="42"/>
      <c r="K98" s="43">
        <f>K97+1</f>
        <v>19</v>
      </c>
      <c r="L98" s="110">
        <f>SUM(R97+1)</f>
        <v>9</v>
      </c>
      <c r="M98" s="113">
        <f aca="true" t="shared" si="143" ref="M98:R98">SUM(L98+1)</f>
        <v>10</v>
      </c>
      <c r="N98" s="113">
        <f t="shared" si="143"/>
        <v>11</v>
      </c>
      <c r="O98" s="113">
        <f t="shared" si="143"/>
        <v>12</v>
      </c>
      <c r="P98" s="113">
        <f t="shared" si="143"/>
        <v>13</v>
      </c>
      <c r="Q98" s="113">
        <f t="shared" si="143"/>
        <v>14</v>
      </c>
      <c r="R98" s="114">
        <f t="shared" si="143"/>
        <v>15</v>
      </c>
      <c r="S98" s="42"/>
      <c r="T98" s="43">
        <f>T97+1</f>
        <v>24</v>
      </c>
      <c r="U98" s="110">
        <f>SUM(AA97+1)</f>
        <v>14</v>
      </c>
      <c r="V98" s="113">
        <f aca="true" t="shared" si="144" ref="V98:AA98">SUM(U98+1)</f>
        <v>15</v>
      </c>
      <c r="W98" s="113">
        <f t="shared" si="144"/>
        <v>16</v>
      </c>
      <c r="X98" s="113">
        <f t="shared" si="144"/>
        <v>17</v>
      </c>
      <c r="Y98" s="113">
        <f t="shared" si="144"/>
        <v>18</v>
      </c>
      <c r="Z98" s="113">
        <f t="shared" si="144"/>
        <v>19</v>
      </c>
      <c r="AA98" s="114">
        <f t="shared" si="144"/>
        <v>20</v>
      </c>
      <c r="AD98">
        <v>1988</v>
      </c>
    </row>
    <row r="99" spans="1:30" ht="16.5" hidden="1">
      <c r="A99" s="41"/>
      <c r="B99" s="43">
        <f>B98+1</f>
        <v>16</v>
      </c>
      <c r="C99" s="110">
        <f>SUM(I98+1)</f>
        <v>18</v>
      </c>
      <c r="D99" s="113">
        <f aca="true" t="shared" si="145" ref="D99:I99">SUM(C99+1)</f>
        <v>19</v>
      </c>
      <c r="E99" s="113">
        <f t="shared" si="145"/>
        <v>20</v>
      </c>
      <c r="F99" s="113">
        <f t="shared" si="145"/>
        <v>21</v>
      </c>
      <c r="G99" s="113">
        <f t="shared" si="145"/>
        <v>22</v>
      </c>
      <c r="H99" s="113">
        <f t="shared" si="145"/>
        <v>23</v>
      </c>
      <c r="I99" s="114">
        <f t="shared" si="145"/>
        <v>24</v>
      </c>
      <c r="J99" s="42"/>
      <c r="K99" s="43">
        <f>K98+1</f>
        <v>20</v>
      </c>
      <c r="L99" s="110">
        <f>SUM(R98+1)</f>
        <v>16</v>
      </c>
      <c r="M99" s="113">
        <f aca="true" t="shared" si="146" ref="M99:R99">SUM(L99+1)</f>
        <v>17</v>
      </c>
      <c r="N99" s="113">
        <f t="shared" si="146"/>
        <v>18</v>
      </c>
      <c r="O99" s="113">
        <f t="shared" si="146"/>
        <v>19</v>
      </c>
      <c r="P99" s="113">
        <f t="shared" si="146"/>
        <v>20</v>
      </c>
      <c r="Q99" s="113">
        <f t="shared" si="146"/>
        <v>21</v>
      </c>
      <c r="R99" s="114">
        <f t="shared" si="146"/>
        <v>22</v>
      </c>
      <c r="S99" s="42"/>
      <c r="T99" s="43">
        <f>T98+1</f>
        <v>25</v>
      </c>
      <c r="U99" s="110">
        <f>SUM(AA98+1)</f>
        <v>21</v>
      </c>
      <c r="V99" s="113">
        <f aca="true" t="shared" si="147" ref="V99:AA99">SUM(U99+1)</f>
        <v>22</v>
      </c>
      <c r="W99" s="113">
        <f t="shared" si="147"/>
        <v>23</v>
      </c>
      <c r="X99" s="113">
        <f t="shared" si="147"/>
        <v>24</v>
      </c>
      <c r="Y99" s="113">
        <f t="shared" si="147"/>
        <v>25</v>
      </c>
      <c r="Z99" s="113">
        <f t="shared" si="147"/>
        <v>26</v>
      </c>
      <c r="AA99" s="114">
        <f t="shared" si="147"/>
        <v>27</v>
      </c>
      <c r="AD99">
        <v>1989</v>
      </c>
    </row>
    <row r="100" spans="1:30" ht="16.5" hidden="1">
      <c r="A100" s="41"/>
      <c r="B100" s="43">
        <f>B99+1</f>
        <v>17</v>
      </c>
      <c r="C100" s="115">
        <f>IF(I99=0,0,IF(I99=30,0,I99+1))</f>
        <v>25</v>
      </c>
      <c r="D100" s="116">
        <f aca="true" t="shared" si="148" ref="D100:I101">IF(C100=0,0,IF(C100=30,0,C100+1))</f>
        <v>26</v>
      </c>
      <c r="E100" s="116">
        <f t="shared" si="148"/>
        <v>27</v>
      </c>
      <c r="F100" s="116">
        <f t="shared" si="148"/>
        <v>28</v>
      </c>
      <c r="G100" s="116">
        <f t="shared" si="148"/>
        <v>29</v>
      </c>
      <c r="H100" s="116">
        <f t="shared" si="148"/>
        <v>30</v>
      </c>
      <c r="I100" s="116">
        <f t="shared" si="148"/>
        <v>0</v>
      </c>
      <c r="J100" s="42"/>
      <c r="K100" s="43">
        <f>K99+1</f>
        <v>21</v>
      </c>
      <c r="L100" s="115">
        <f>IF(R99=0,0,IF(R99=30,0,R99+1))</f>
        <v>23</v>
      </c>
      <c r="M100" s="116">
        <f aca="true" t="shared" si="149" ref="M100:R101">IF(L100=0,0,IF(L100=30,0,L100+1))</f>
        <v>24</v>
      </c>
      <c r="N100" s="116">
        <f t="shared" si="149"/>
        <v>25</v>
      </c>
      <c r="O100" s="116">
        <f t="shared" si="149"/>
        <v>26</v>
      </c>
      <c r="P100" s="116">
        <f t="shared" si="149"/>
        <v>27</v>
      </c>
      <c r="Q100" s="116">
        <f t="shared" si="149"/>
        <v>28</v>
      </c>
      <c r="R100" s="116">
        <f t="shared" si="149"/>
        <v>29</v>
      </c>
      <c r="S100" s="42"/>
      <c r="T100" s="43">
        <f>T99+1</f>
        <v>26</v>
      </c>
      <c r="U100" s="115">
        <f>IF(AA99=0,0,IF(AA99=30,0,AA99+1))</f>
        <v>28</v>
      </c>
      <c r="V100" s="116">
        <f aca="true" t="shared" si="150" ref="V100:AA101">IF(U100=0,0,IF(U100=30,0,U100+1))</f>
        <v>29</v>
      </c>
      <c r="W100" s="116">
        <f t="shared" si="150"/>
        <v>30</v>
      </c>
      <c r="X100" s="116">
        <f t="shared" si="150"/>
        <v>0</v>
      </c>
      <c r="Y100" s="116">
        <f t="shared" si="150"/>
        <v>0</v>
      </c>
      <c r="Z100" s="116">
        <f t="shared" si="150"/>
        <v>0</v>
      </c>
      <c r="AA100" s="116">
        <f t="shared" si="150"/>
        <v>0</v>
      </c>
      <c r="AD100">
        <v>1990</v>
      </c>
    </row>
    <row r="101" spans="1:30" ht="17.25" hidden="1" thickBot="1">
      <c r="A101" s="41"/>
      <c r="B101" s="45">
        <f>IF(C101=0,0,B100+1)</f>
        <v>0</v>
      </c>
      <c r="C101" s="115">
        <f>IF(I100=0,0,IF(I100=30,0,I100+1))</f>
        <v>0</v>
      </c>
      <c r="D101" s="116">
        <f t="shared" si="148"/>
        <v>0</v>
      </c>
      <c r="E101" s="116">
        <f t="shared" si="148"/>
        <v>0</v>
      </c>
      <c r="F101" s="116">
        <f t="shared" si="148"/>
        <v>0</v>
      </c>
      <c r="G101" s="116">
        <f t="shared" si="148"/>
        <v>0</v>
      </c>
      <c r="H101" s="116">
        <f t="shared" si="148"/>
        <v>0</v>
      </c>
      <c r="I101" s="116">
        <f t="shared" si="148"/>
        <v>0</v>
      </c>
      <c r="J101" s="42"/>
      <c r="K101" s="45">
        <f>IF(L101=0,0,K100+1)</f>
        <v>22</v>
      </c>
      <c r="L101" s="115">
        <f>IF(R100=0,0,IF(R100=30,0,R100+1))</f>
        <v>30</v>
      </c>
      <c r="M101" s="116">
        <f t="shared" si="149"/>
        <v>0</v>
      </c>
      <c r="N101" s="116">
        <f t="shared" si="149"/>
        <v>0</v>
      </c>
      <c r="O101" s="116">
        <f t="shared" si="149"/>
        <v>0</v>
      </c>
      <c r="P101" s="116">
        <f t="shared" si="149"/>
        <v>0</v>
      </c>
      <c r="Q101" s="116">
        <f t="shared" si="149"/>
        <v>0</v>
      </c>
      <c r="R101" s="116">
        <f t="shared" si="149"/>
        <v>0</v>
      </c>
      <c r="S101" s="42"/>
      <c r="T101" s="45">
        <f>IF(U101=0,0,T100+1)</f>
        <v>0</v>
      </c>
      <c r="U101" s="115">
        <f>IF(AA100=0,0,IF(AA100=30,0,AA100+1))</f>
        <v>0</v>
      </c>
      <c r="V101" s="116">
        <f t="shared" si="150"/>
        <v>0</v>
      </c>
      <c r="W101" s="116">
        <f t="shared" si="150"/>
        <v>0</v>
      </c>
      <c r="X101" s="116">
        <f t="shared" si="150"/>
        <v>0</v>
      </c>
      <c r="Y101" s="116">
        <f t="shared" si="150"/>
        <v>0</v>
      </c>
      <c r="Z101" s="116">
        <f t="shared" si="150"/>
        <v>0</v>
      </c>
      <c r="AA101" s="116">
        <f t="shared" si="150"/>
        <v>0</v>
      </c>
      <c r="AD101">
        <v>1991</v>
      </c>
    </row>
    <row r="102" spans="1:30" ht="12.75" hidden="1">
      <c r="A102" s="41"/>
      <c r="B102" s="42"/>
      <c r="C102" s="23"/>
      <c r="D102" s="23"/>
      <c r="E102" s="23"/>
      <c r="F102" s="23"/>
      <c r="G102" s="23"/>
      <c r="H102" s="23"/>
      <c r="I102" s="23"/>
      <c r="J102" s="42"/>
      <c r="K102" s="42"/>
      <c r="L102" s="23"/>
      <c r="M102" s="23"/>
      <c r="N102" s="23"/>
      <c r="O102" s="23"/>
      <c r="P102" s="23"/>
      <c r="Q102" s="23"/>
      <c r="R102" s="23"/>
      <c r="S102" s="42"/>
      <c r="T102" s="42"/>
      <c r="U102" s="23"/>
      <c r="V102" s="23"/>
      <c r="W102" s="23"/>
      <c r="X102" s="23"/>
      <c r="Y102" s="23"/>
      <c r="Z102" s="23"/>
      <c r="AA102" s="23"/>
      <c r="AD102">
        <v>1992</v>
      </c>
    </row>
    <row r="103" spans="1:30" ht="18.75" hidden="1" thickBot="1">
      <c r="A103" s="31"/>
      <c r="B103" s="162" t="s">
        <v>62</v>
      </c>
      <c r="C103" s="162"/>
      <c r="D103" s="162"/>
      <c r="E103" s="162"/>
      <c r="F103" s="162"/>
      <c r="G103" s="162"/>
      <c r="H103" s="162"/>
      <c r="I103" s="162"/>
      <c r="J103" s="32"/>
      <c r="K103" s="163" t="s">
        <v>63</v>
      </c>
      <c r="L103" s="163"/>
      <c r="M103" s="163"/>
      <c r="N103" s="163"/>
      <c r="O103" s="163"/>
      <c r="P103" s="163"/>
      <c r="Q103" s="163"/>
      <c r="R103" s="163"/>
      <c r="S103" s="32"/>
      <c r="T103" s="164" t="s">
        <v>64</v>
      </c>
      <c r="U103" s="164"/>
      <c r="V103" s="164"/>
      <c r="W103" s="164"/>
      <c r="X103" s="164"/>
      <c r="Y103" s="164"/>
      <c r="Z103" s="164"/>
      <c r="AA103" s="164"/>
      <c r="AD103">
        <v>1993</v>
      </c>
    </row>
    <row r="104" spans="1:30" ht="13.5" hidden="1">
      <c r="A104" s="41"/>
      <c r="B104" s="36" t="s">
        <v>13</v>
      </c>
      <c r="C104" s="37" t="s">
        <v>14</v>
      </c>
      <c r="D104" s="38" t="s">
        <v>15</v>
      </c>
      <c r="E104" s="38" t="s">
        <v>16</v>
      </c>
      <c r="F104" s="38" t="s">
        <v>17</v>
      </c>
      <c r="G104" s="38" t="s">
        <v>18</v>
      </c>
      <c r="H104" s="38" t="s">
        <v>19</v>
      </c>
      <c r="I104" s="39" t="s">
        <v>20</v>
      </c>
      <c r="J104" s="40"/>
      <c r="K104" s="36" t="s">
        <v>13</v>
      </c>
      <c r="L104" s="37" t="s">
        <v>14</v>
      </c>
      <c r="M104" s="38" t="s">
        <v>15</v>
      </c>
      <c r="N104" s="38" t="s">
        <v>16</v>
      </c>
      <c r="O104" s="38" t="s">
        <v>17</v>
      </c>
      <c r="P104" s="38" t="s">
        <v>18</v>
      </c>
      <c r="Q104" s="38" t="s">
        <v>19</v>
      </c>
      <c r="R104" s="39" t="s">
        <v>20</v>
      </c>
      <c r="S104" s="40"/>
      <c r="T104" s="36" t="s">
        <v>13</v>
      </c>
      <c r="U104" s="37" t="s">
        <v>14</v>
      </c>
      <c r="V104" s="38" t="s">
        <v>15</v>
      </c>
      <c r="W104" s="38" t="s">
        <v>16</v>
      </c>
      <c r="X104" s="38" t="s">
        <v>17</v>
      </c>
      <c r="Y104" s="38" t="s">
        <v>18</v>
      </c>
      <c r="Z104" s="38" t="s">
        <v>19</v>
      </c>
      <c r="AA104" s="39" t="s">
        <v>20</v>
      </c>
      <c r="AD104">
        <v>1994</v>
      </c>
    </row>
    <row r="105" spans="1:30" ht="16.5" hidden="1">
      <c r="A105" s="41"/>
      <c r="B105" s="46">
        <f>IF(T101&gt;0,T101,IF(AA100=0,T100,T100+1))</f>
        <v>26</v>
      </c>
      <c r="C105" s="109">
        <f>IF(C63=0,0,1)</f>
        <v>0</v>
      </c>
      <c r="D105" s="109">
        <f aca="true" t="shared" si="151" ref="D105:I105">IF(D63=0,0,IF(C105&gt;0,C105+1,1))</f>
        <v>0</v>
      </c>
      <c r="E105" s="109">
        <f t="shared" si="151"/>
        <v>0</v>
      </c>
      <c r="F105" s="109">
        <f t="shared" si="151"/>
        <v>1</v>
      </c>
      <c r="G105" s="109">
        <f t="shared" si="151"/>
        <v>2</v>
      </c>
      <c r="H105" s="109">
        <f t="shared" si="151"/>
        <v>3</v>
      </c>
      <c r="I105" s="109">
        <f t="shared" si="151"/>
        <v>4</v>
      </c>
      <c r="J105" s="42"/>
      <c r="K105" s="43">
        <f>IF(B110&gt;0,B110,IF(I109=0,B109,B109+1))</f>
        <v>30</v>
      </c>
      <c r="L105" s="109">
        <f>IF(L63=0,0,1)</f>
        <v>0</v>
      </c>
      <c r="M105" s="109">
        <f aca="true" t="shared" si="152" ref="M105:R105">IF(M63=0,0,IF(L105&gt;0,L105+1,1))</f>
        <v>0</v>
      </c>
      <c r="N105" s="109">
        <f t="shared" si="152"/>
        <v>0</v>
      </c>
      <c r="O105" s="109">
        <f t="shared" si="152"/>
        <v>0</v>
      </c>
      <c r="P105" s="109">
        <f t="shared" si="152"/>
        <v>0</v>
      </c>
      <c r="Q105" s="109">
        <f t="shared" si="152"/>
        <v>1</v>
      </c>
      <c r="R105" s="109">
        <f t="shared" si="152"/>
        <v>2</v>
      </c>
      <c r="S105" s="42"/>
      <c r="T105" s="43">
        <f>IF(K110&gt;0,K110,IF(R109=0,K109,K109+1))</f>
        <v>35</v>
      </c>
      <c r="U105" s="109">
        <f>IF(U63=0,0,1)</f>
        <v>1</v>
      </c>
      <c r="V105" s="109">
        <f aca="true" t="shared" si="153" ref="V105:AA105">IF(V63=0,0,IF(U105&gt;0,U105+1,1))</f>
        <v>2</v>
      </c>
      <c r="W105" s="109">
        <f t="shared" si="153"/>
        <v>3</v>
      </c>
      <c r="X105" s="109">
        <f t="shared" si="153"/>
        <v>4</v>
      </c>
      <c r="Y105" s="109">
        <f t="shared" si="153"/>
        <v>5</v>
      </c>
      <c r="Z105" s="109">
        <f t="shared" si="153"/>
        <v>6</v>
      </c>
      <c r="AA105" s="109">
        <f t="shared" si="153"/>
        <v>7</v>
      </c>
      <c r="AD105">
        <v>1995</v>
      </c>
    </row>
    <row r="106" spans="1:30" ht="16.5" hidden="1">
      <c r="A106" s="41"/>
      <c r="B106" s="43">
        <f>B105+1</f>
        <v>27</v>
      </c>
      <c r="C106" s="110">
        <f>SUM(I105+1)</f>
        <v>5</v>
      </c>
      <c r="D106" s="111">
        <f aca="true" t="shared" si="154" ref="D106:I106">SUM(C106+1)</f>
        <v>6</v>
      </c>
      <c r="E106" s="111">
        <f t="shared" si="154"/>
        <v>7</v>
      </c>
      <c r="F106" s="111">
        <f t="shared" si="154"/>
        <v>8</v>
      </c>
      <c r="G106" s="111">
        <f t="shared" si="154"/>
        <v>9</v>
      </c>
      <c r="H106" s="111">
        <f t="shared" si="154"/>
        <v>10</v>
      </c>
      <c r="I106" s="112">
        <f t="shared" si="154"/>
        <v>11</v>
      </c>
      <c r="J106" s="42"/>
      <c r="K106" s="43">
        <f>K105+1</f>
        <v>31</v>
      </c>
      <c r="L106" s="110">
        <f>SUM(R105+1)</f>
        <v>3</v>
      </c>
      <c r="M106" s="111">
        <f aca="true" t="shared" si="155" ref="M106:R106">SUM(L106+1)</f>
        <v>4</v>
      </c>
      <c r="N106" s="111">
        <f t="shared" si="155"/>
        <v>5</v>
      </c>
      <c r="O106" s="111">
        <f t="shared" si="155"/>
        <v>6</v>
      </c>
      <c r="P106" s="111">
        <f t="shared" si="155"/>
        <v>7</v>
      </c>
      <c r="Q106" s="111">
        <f t="shared" si="155"/>
        <v>8</v>
      </c>
      <c r="R106" s="112">
        <f t="shared" si="155"/>
        <v>9</v>
      </c>
      <c r="S106" s="42"/>
      <c r="T106" s="43">
        <f>T105+1</f>
        <v>36</v>
      </c>
      <c r="U106" s="110">
        <f>SUM(AA105+1)</f>
        <v>8</v>
      </c>
      <c r="V106" s="111">
        <f aca="true" t="shared" si="156" ref="V106:AA106">SUM(U106+1)</f>
        <v>9</v>
      </c>
      <c r="W106" s="111">
        <f t="shared" si="156"/>
        <v>10</v>
      </c>
      <c r="X106" s="111">
        <f t="shared" si="156"/>
        <v>11</v>
      </c>
      <c r="Y106" s="111">
        <f t="shared" si="156"/>
        <v>12</v>
      </c>
      <c r="Z106" s="111">
        <f t="shared" si="156"/>
        <v>13</v>
      </c>
      <c r="AA106" s="112">
        <f t="shared" si="156"/>
        <v>14</v>
      </c>
      <c r="AD106">
        <v>1996</v>
      </c>
    </row>
    <row r="107" spans="1:30" ht="16.5" hidden="1">
      <c r="A107" s="41"/>
      <c r="B107" s="43">
        <f>B106+1</f>
        <v>28</v>
      </c>
      <c r="C107" s="110">
        <f>SUM(I106+1)</f>
        <v>12</v>
      </c>
      <c r="D107" s="113">
        <f aca="true" t="shared" si="157" ref="D107:I107">SUM(C107+1)</f>
        <v>13</v>
      </c>
      <c r="E107" s="113">
        <f t="shared" si="157"/>
        <v>14</v>
      </c>
      <c r="F107" s="113">
        <f t="shared" si="157"/>
        <v>15</v>
      </c>
      <c r="G107" s="113">
        <f t="shared" si="157"/>
        <v>16</v>
      </c>
      <c r="H107" s="113">
        <f t="shared" si="157"/>
        <v>17</v>
      </c>
      <c r="I107" s="114">
        <f t="shared" si="157"/>
        <v>18</v>
      </c>
      <c r="J107" s="42"/>
      <c r="K107" s="43">
        <f>K106+1</f>
        <v>32</v>
      </c>
      <c r="L107" s="110">
        <f>SUM(R106+1)</f>
        <v>10</v>
      </c>
      <c r="M107" s="113">
        <f aca="true" t="shared" si="158" ref="M107:R107">SUM(L107+1)</f>
        <v>11</v>
      </c>
      <c r="N107" s="113">
        <f t="shared" si="158"/>
        <v>12</v>
      </c>
      <c r="O107" s="113">
        <f t="shared" si="158"/>
        <v>13</v>
      </c>
      <c r="P107" s="113">
        <f t="shared" si="158"/>
        <v>14</v>
      </c>
      <c r="Q107" s="113">
        <f t="shared" si="158"/>
        <v>15</v>
      </c>
      <c r="R107" s="114">
        <f t="shared" si="158"/>
        <v>16</v>
      </c>
      <c r="S107" s="42"/>
      <c r="T107" s="43">
        <f>T106+1</f>
        <v>37</v>
      </c>
      <c r="U107" s="110">
        <f>SUM(AA106+1)</f>
        <v>15</v>
      </c>
      <c r="V107" s="113">
        <f aca="true" t="shared" si="159" ref="V107:AA107">SUM(U107+1)</f>
        <v>16</v>
      </c>
      <c r="W107" s="113">
        <f t="shared" si="159"/>
        <v>17</v>
      </c>
      <c r="X107" s="113">
        <f t="shared" si="159"/>
        <v>18</v>
      </c>
      <c r="Y107" s="113">
        <f t="shared" si="159"/>
        <v>19</v>
      </c>
      <c r="Z107" s="113">
        <f t="shared" si="159"/>
        <v>20</v>
      </c>
      <c r="AA107" s="114">
        <f t="shared" si="159"/>
        <v>21</v>
      </c>
      <c r="AD107">
        <v>1997</v>
      </c>
    </row>
    <row r="108" spans="1:30" ht="16.5" hidden="1">
      <c r="A108" s="41"/>
      <c r="B108" s="43">
        <f>B107+1</f>
        <v>29</v>
      </c>
      <c r="C108" s="110">
        <f>SUM(I107+1)</f>
        <v>19</v>
      </c>
      <c r="D108" s="113">
        <f aca="true" t="shared" si="160" ref="D108:I108">SUM(C108+1)</f>
        <v>20</v>
      </c>
      <c r="E108" s="113">
        <f t="shared" si="160"/>
        <v>21</v>
      </c>
      <c r="F108" s="113">
        <f t="shared" si="160"/>
        <v>22</v>
      </c>
      <c r="G108" s="113">
        <f t="shared" si="160"/>
        <v>23</v>
      </c>
      <c r="H108" s="113">
        <f t="shared" si="160"/>
        <v>24</v>
      </c>
      <c r="I108" s="114">
        <f t="shared" si="160"/>
        <v>25</v>
      </c>
      <c r="J108" s="42"/>
      <c r="K108" s="43">
        <f>K107+1</f>
        <v>33</v>
      </c>
      <c r="L108" s="110">
        <f>SUM(R107+1)</f>
        <v>17</v>
      </c>
      <c r="M108" s="113">
        <f aca="true" t="shared" si="161" ref="M108:R108">SUM(L108+1)</f>
        <v>18</v>
      </c>
      <c r="N108" s="113">
        <f t="shared" si="161"/>
        <v>19</v>
      </c>
      <c r="O108" s="113">
        <f t="shared" si="161"/>
        <v>20</v>
      </c>
      <c r="P108" s="113">
        <f t="shared" si="161"/>
        <v>21</v>
      </c>
      <c r="Q108" s="113">
        <f t="shared" si="161"/>
        <v>22</v>
      </c>
      <c r="R108" s="114">
        <f t="shared" si="161"/>
        <v>23</v>
      </c>
      <c r="S108" s="42"/>
      <c r="T108" s="43">
        <f>T107+1</f>
        <v>38</v>
      </c>
      <c r="U108" s="110">
        <f>SUM(AA107+1)</f>
        <v>22</v>
      </c>
      <c r="V108" s="113">
        <f aca="true" t="shared" si="162" ref="V108:AA108">SUM(U108+1)</f>
        <v>23</v>
      </c>
      <c r="W108" s="113">
        <f t="shared" si="162"/>
        <v>24</v>
      </c>
      <c r="X108" s="113">
        <f t="shared" si="162"/>
        <v>25</v>
      </c>
      <c r="Y108" s="113">
        <f t="shared" si="162"/>
        <v>26</v>
      </c>
      <c r="Z108" s="113">
        <f t="shared" si="162"/>
        <v>27</v>
      </c>
      <c r="AA108" s="114">
        <f t="shared" si="162"/>
        <v>28</v>
      </c>
      <c r="AD108">
        <v>1998</v>
      </c>
    </row>
    <row r="109" spans="1:30" ht="16.5" hidden="1">
      <c r="A109" s="41"/>
      <c r="B109" s="43">
        <f>B108+1</f>
        <v>30</v>
      </c>
      <c r="C109" s="115">
        <f>IF(I108=0,0,IF(I108=30,0,I108+1))</f>
        <v>26</v>
      </c>
      <c r="D109" s="116">
        <f aca="true" t="shared" si="163" ref="D109:I110">IF(C109=0,0,IF(C109=30,0,C109+1))</f>
        <v>27</v>
      </c>
      <c r="E109" s="116">
        <f t="shared" si="163"/>
        <v>28</v>
      </c>
      <c r="F109" s="116">
        <f t="shared" si="163"/>
        <v>29</v>
      </c>
      <c r="G109" s="116">
        <f t="shared" si="163"/>
        <v>30</v>
      </c>
      <c r="H109" s="116">
        <f t="shared" si="163"/>
        <v>0</v>
      </c>
      <c r="I109" s="116">
        <f t="shared" si="163"/>
        <v>0</v>
      </c>
      <c r="J109" s="42"/>
      <c r="K109" s="43">
        <f>K108+1</f>
        <v>34</v>
      </c>
      <c r="L109" s="115">
        <f>IF(R108=0,0,IF(R108=30,0,R108+1))</f>
        <v>24</v>
      </c>
      <c r="M109" s="116">
        <f aca="true" t="shared" si="164" ref="M109:R110">IF(L109=0,0,IF(L109=30,0,L109+1))</f>
        <v>25</v>
      </c>
      <c r="N109" s="116">
        <f t="shared" si="164"/>
        <v>26</v>
      </c>
      <c r="O109" s="116">
        <f t="shared" si="164"/>
        <v>27</v>
      </c>
      <c r="P109" s="116">
        <f t="shared" si="164"/>
        <v>28</v>
      </c>
      <c r="Q109" s="116">
        <f t="shared" si="164"/>
        <v>29</v>
      </c>
      <c r="R109" s="116">
        <f t="shared" si="164"/>
        <v>30</v>
      </c>
      <c r="S109" s="42"/>
      <c r="T109" s="43">
        <f>T108+1</f>
        <v>39</v>
      </c>
      <c r="U109" s="115">
        <f>IF(AA108=0,0,IF(AA108=35,0,AA108+1))</f>
        <v>29</v>
      </c>
      <c r="V109" s="116">
        <f>IF(U109=0,0,IF(U109=35,0,U109+1))</f>
        <v>30</v>
      </c>
      <c r="W109" s="116">
        <f>IF(V109=0,0,IF(V109=35,0,V109+1))</f>
        <v>31</v>
      </c>
      <c r="X109" s="116">
        <f aca="true" t="shared" si="165" ref="X109:Z110">IF(W109=0,0,IF(W109=35,0,W109+1))</f>
        <v>32</v>
      </c>
      <c r="Y109" s="116">
        <f t="shared" si="165"/>
        <v>33</v>
      </c>
      <c r="Z109" s="116">
        <f t="shared" si="165"/>
        <v>34</v>
      </c>
      <c r="AA109" s="116">
        <f>IF(Z109=0,0,IF(Z109=35,0,Z109+1))</f>
        <v>35</v>
      </c>
      <c r="AD109">
        <v>1999</v>
      </c>
    </row>
    <row r="110" spans="1:30" ht="17.25" hidden="1" thickBot="1">
      <c r="A110" s="41"/>
      <c r="B110" s="45">
        <f>IF(C110=0,0,B109+1)</f>
        <v>0</v>
      </c>
      <c r="C110" s="115">
        <f>IF(I109=0,0,IF(I109=30,0,I109+1))</f>
        <v>0</v>
      </c>
      <c r="D110" s="116">
        <f t="shared" si="163"/>
        <v>0</v>
      </c>
      <c r="E110" s="116">
        <f t="shared" si="163"/>
        <v>0</v>
      </c>
      <c r="F110" s="116">
        <f t="shared" si="163"/>
        <v>0</v>
      </c>
      <c r="G110" s="116">
        <f t="shared" si="163"/>
        <v>0</v>
      </c>
      <c r="H110" s="116">
        <f t="shared" si="163"/>
        <v>0</v>
      </c>
      <c r="I110" s="116">
        <f t="shared" si="163"/>
        <v>0</v>
      </c>
      <c r="J110" s="42"/>
      <c r="K110" s="45">
        <f>IF(L110=0,0,K109+1)</f>
        <v>0</v>
      </c>
      <c r="L110" s="115">
        <f>IF(R109=0,0,IF(R109=30,0,R109+1))</f>
        <v>0</v>
      </c>
      <c r="M110" s="116">
        <f t="shared" si="164"/>
        <v>0</v>
      </c>
      <c r="N110" s="116">
        <f t="shared" si="164"/>
        <v>0</v>
      </c>
      <c r="O110" s="116">
        <f t="shared" si="164"/>
        <v>0</v>
      </c>
      <c r="P110" s="116">
        <f t="shared" si="164"/>
        <v>0</v>
      </c>
      <c r="Q110" s="116">
        <f t="shared" si="164"/>
        <v>0</v>
      </c>
      <c r="R110" s="116">
        <f t="shared" si="164"/>
        <v>0</v>
      </c>
      <c r="S110" s="42"/>
      <c r="T110" s="45">
        <f>IF(U110=0,0,T109+1)</f>
        <v>0</v>
      </c>
      <c r="U110" s="115">
        <f>IF(AA109=0,0,IF(AA109=35,0,AA109+1))</f>
        <v>0</v>
      </c>
      <c r="V110" s="116">
        <f>IF(U110=0,0,IF(U110=35,0,U110+1))</f>
        <v>0</v>
      </c>
      <c r="W110" s="116">
        <f>IF(V110=0,0,IF(V110=35,0,V110+1))</f>
        <v>0</v>
      </c>
      <c r="X110" s="116">
        <f t="shared" si="165"/>
        <v>0</v>
      </c>
      <c r="Y110" s="116">
        <f t="shared" si="165"/>
        <v>0</v>
      </c>
      <c r="Z110" s="116">
        <f t="shared" si="165"/>
        <v>0</v>
      </c>
      <c r="AA110" s="116">
        <f>IF(Z110=0,0,IF(Z110=35,0,Z110+1))</f>
        <v>0</v>
      </c>
      <c r="AD110">
        <v>2000</v>
      </c>
    </row>
    <row r="111" ht="12.75" hidden="1">
      <c r="AD111">
        <v>2001</v>
      </c>
    </row>
    <row r="112" ht="12.75" hidden="1">
      <c r="AD112">
        <v>2002</v>
      </c>
    </row>
    <row r="113" ht="12.75" hidden="1">
      <c r="AD113">
        <v>2003</v>
      </c>
    </row>
    <row r="114" ht="12.75" hidden="1">
      <c r="AD114">
        <v>2004</v>
      </c>
    </row>
    <row r="115" ht="12.75" hidden="1">
      <c r="AD115">
        <v>2005</v>
      </c>
    </row>
    <row r="116" ht="12.75" hidden="1">
      <c r="AD116">
        <v>2006</v>
      </c>
    </row>
    <row r="117" ht="12.75" hidden="1">
      <c r="AD117">
        <v>2007</v>
      </c>
    </row>
    <row r="118" ht="12.75" hidden="1">
      <c r="AD118">
        <v>2008</v>
      </c>
    </row>
    <row r="119" ht="12.75" hidden="1">
      <c r="AD119">
        <v>2009</v>
      </c>
    </row>
    <row r="120" ht="12.75" hidden="1">
      <c r="AD120">
        <v>2010</v>
      </c>
    </row>
    <row r="121" ht="12.75" hidden="1">
      <c r="AD121">
        <v>2011</v>
      </c>
    </row>
    <row r="122" ht="12.75" hidden="1">
      <c r="AD122">
        <v>2012</v>
      </c>
    </row>
    <row r="123" ht="12.75" hidden="1">
      <c r="AD123">
        <v>2013</v>
      </c>
    </row>
    <row r="124" ht="12.75" hidden="1">
      <c r="AD124">
        <v>2014</v>
      </c>
    </row>
    <row r="125" ht="12.75" hidden="1">
      <c r="AD125">
        <v>2015</v>
      </c>
    </row>
    <row r="126" ht="12.75" hidden="1">
      <c r="AD126">
        <v>2016</v>
      </c>
    </row>
    <row r="127" ht="12.75" hidden="1">
      <c r="AD127">
        <v>2017</v>
      </c>
    </row>
    <row r="128" ht="12.75" hidden="1">
      <c r="AD128">
        <v>2018</v>
      </c>
    </row>
    <row r="129" ht="12.75" hidden="1">
      <c r="AD129">
        <v>2019</v>
      </c>
    </row>
    <row r="130" ht="12.75" hidden="1">
      <c r="AD130">
        <v>2020</v>
      </c>
    </row>
    <row r="131" ht="12.75" hidden="1">
      <c r="AD131">
        <v>2021</v>
      </c>
    </row>
    <row r="132" ht="12.75" hidden="1">
      <c r="AD132">
        <v>2022</v>
      </c>
    </row>
    <row r="133" ht="12.75" hidden="1">
      <c r="AD133">
        <v>2023</v>
      </c>
    </row>
    <row r="134" ht="12.75" hidden="1">
      <c r="AD134">
        <v>2024</v>
      </c>
    </row>
    <row r="135" ht="12.75" hidden="1">
      <c r="AD135">
        <v>2025</v>
      </c>
    </row>
    <row r="136" ht="12.75" hidden="1">
      <c r="AD136">
        <v>2026</v>
      </c>
    </row>
    <row r="137" ht="12.75" hidden="1">
      <c r="AD137">
        <v>2027</v>
      </c>
    </row>
    <row r="138" ht="12.75" hidden="1">
      <c r="AD138">
        <v>2028</v>
      </c>
    </row>
    <row r="139" ht="12.75">
      <c r="AD139">
        <v>2029</v>
      </c>
    </row>
    <row r="140" ht="12.75">
      <c r="AD140">
        <v>2030</v>
      </c>
    </row>
    <row r="141" ht="12.75">
      <c r="AD141">
        <v>2031</v>
      </c>
    </row>
    <row r="142" ht="12.75">
      <c r="AD142">
        <v>2032</v>
      </c>
    </row>
    <row r="143" ht="12.75">
      <c r="AD143">
        <v>2033</v>
      </c>
    </row>
    <row r="144" ht="12.75">
      <c r="AD144">
        <v>2034</v>
      </c>
    </row>
    <row r="145" ht="12.75">
      <c r="AD145">
        <v>2035</v>
      </c>
    </row>
    <row r="146" ht="12.75">
      <c r="AD146">
        <v>2036</v>
      </c>
    </row>
    <row r="147" ht="12.75">
      <c r="AD147">
        <v>2037</v>
      </c>
    </row>
    <row r="148" ht="12.75">
      <c r="AD148">
        <v>2038</v>
      </c>
    </row>
    <row r="149" ht="12.75">
      <c r="AD149">
        <v>2039</v>
      </c>
    </row>
    <row r="150" ht="12.75">
      <c r="AD150">
        <v>2040</v>
      </c>
    </row>
    <row r="151" ht="12.75">
      <c r="AD151">
        <v>2041</v>
      </c>
    </row>
    <row r="152" ht="12.75">
      <c r="AD152">
        <v>2042</v>
      </c>
    </row>
    <row r="153" ht="12.75">
      <c r="AD153">
        <v>2043</v>
      </c>
    </row>
    <row r="154" ht="12.75">
      <c r="AD154">
        <v>2044</v>
      </c>
    </row>
    <row r="155" ht="12.75">
      <c r="AD155">
        <v>2045</v>
      </c>
    </row>
    <row r="156" ht="12.75">
      <c r="AD156">
        <v>2046</v>
      </c>
    </row>
    <row r="157" ht="12.75">
      <c r="AD157">
        <v>2047</v>
      </c>
    </row>
    <row r="158" ht="12.75">
      <c r="AD158">
        <v>2048</v>
      </c>
    </row>
    <row r="159" ht="12.75">
      <c r="AD159">
        <v>2049</v>
      </c>
    </row>
    <row r="160" ht="12.75">
      <c r="AD160">
        <v>2050</v>
      </c>
    </row>
    <row r="161" ht="12.75">
      <c r="AD161">
        <v>2051</v>
      </c>
    </row>
    <row r="162" ht="12.75">
      <c r="AD162">
        <v>2052</v>
      </c>
    </row>
    <row r="163" ht="12.75">
      <c r="AD163">
        <v>2053</v>
      </c>
    </row>
    <row r="164" ht="12.75">
      <c r="AD164">
        <v>2054</v>
      </c>
    </row>
    <row r="165" ht="12.75">
      <c r="AD165">
        <v>2055</v>
      </c>
    </row>
    <row r="166" ht="12.75">
      <c r="AD166">
        <v>2056</v>
      </c>
    </row>
    <row r="167" ht="12.75">
      <c r="AD167">
        <v>2057</v>
      </c>
    </row>
    <row r="168" ht="12.75">
      <c r="AD168">
        <v>2058</v>
      </c>
    </row>
    <row r="169" ht="12.75">
      <c r="AD169">
        <v>2059</v>
      </c>
    </row>
    <row r="170" ht="12.75">
      <c r="AD170">
        <v>2060</v>
      </c>
    </row>
    <row r="171" ht="12.75">
      <c r="AD171">
        <v>2061</v>
      </c>
    </row>
    <row r="172" ht="12.75">
      <c r="AD172">
        <v>2062</v>
      </c>
    </row>
    <row r="173" ht="12.75">
      <c r="AD173">
        <v>2063</v>
      </c>
    </row>
    <row r="174" ht="12.75">
      <c r="AD174">
        <v>2064</v>
      </c>
    </row>
    <row r="175" ht="12.75">
      <c r="AD175">
        <v>2065</v>
      </c>
    </row>
    <row r="176" ht="12.75">
      <c r="AD176">
        <v>2066</v>
      </c>
    </row>
    <row r="177" ht="12.75">
      <c r="AD177">
        <v>2067</v>
      </c>
    </row>
    <row r="178" ht="12.75">
      <c r="AD178">
        <v>2068</v>
      </c>
    </row>
    <row r="179" ht="12.75">
      <c r="AD179">
        <v>2069</v>
      </c>
    </row>
    <row r="180" ht="12.75">
      <c r="AD180">
        <v>2070</v>
      </c>
    </row>
    <row r="181" ht="12.75">
      <c r="AD181">
        <v>2071</v>
      </c>
    </row>
    <row r="182" ht="12.75">
      <c r="AD182">
        <v>2072</v>
      </c>
    </row>
    <row r="183" ht="12.75">
      <c r="AD183">
        <v>2073</v>
      </c>
    </row>
    <row r="184" ht="12.75">
      <c r="AD184">
        <v>2074</v>
      </c>
    </row>
    <row r="185" ht="12.75">
      <c r="AD185">
        <v>2075</v>
      </c>
    </row>
    <row r="186" ht="12.75">
      <c r="AD186">
        <v>2076</v>
      </c>
    </row>
    <row r="187" ht="12.75">
      <c r="AD187">
        <v>2077</v>
      </c>
    </row>
    <row r="188" ht="12.75">
      <c r="AD188">
        <v>2078</v>
      </c>
    </row>
    <row r="189" ht="12.75">
      <c r="AD189">
        <v>2079</v>
      </c>
    </row>
    <row r="190" ht="12.75">
      <c r="AD190">
        <v>2080</v>
      </c>
    </row>
    <row r="191" ht="12.75">
      <c r="AD191">
        <v>2081</v>
      </c>
    </row>
    <row r="192" ht="12.75">
      <c r="AD192">
        <v>2082</v>
      </c>
    </row>
    <row r="193" ht="12.75">
      <c r="AD193">
        <v>2083</v>
      </c>
    </row>
    <row r="194" ht="12.75">
      <c r="AD194">
        <v>2084</v>
      </c>
    </row>
    <row r="195" ht="12.75">
      <c r="AD195">
        <v>2085</v>
      </c>
    </row>
    <row r="196" ht="12.75">
      <c r="AD196">
        <v>2086</v>
      </c>
    </row>
    <row r="197" ht="12.75">
      <c r="AD197">
        <v>2087</v>
      </c>
    </row>
    <row r="198" ht="12.75">
      <c r="AD198">
        <v>2088</v>
      </c>
    </row>
    <row r="199" ht="12.75">
      <c r="AD199">
        <v>2089</v>
      </c>
    </row>
    <row r="200" ht="12.75">
      <c r="AD200">
        <v>2090</v>
      </c>
    </row>
    <row r="201" ht="12.75">
      <c r="AD201">
        <v>2091</v>
      </c>
    </row>
    <row r="202" ht="12.75">
      <c r="AD202">
        <v>2092</v>
      </c>
    </row>
    <row r="203" ht="12.75">
      <c r="AD203">
        <v>2093</v>
      </c>
    </row>
    <row r="204" ht="12.75">
      <c r="AD204">
        <v>2094</v>
      </c>
    </row>
    <row r="205" ht="12.75">
      <c r="AD205">
        <v>2095</v>
      </c>
    </row>
    <row r="206" ht="12.75">
      <c r="AD206">
        <v>2096</v>
      </c>
    </row>
    <row r="207" ht="12.75">
      <c r="AD207">
        <v>2097</v>
      </c>
    </row>
    <row r="208" ht="12.75">
      <c r="AD208">
        <v>2098</v>
      </c>
    </row>
    <row r="209" ht="12.75">
      <c r="AD209">
        <v>2099</v>
      </c>
    </row>
    <row r="210" ht="12.75">
      <c r="AD210">
        <v>2100</v>
      </c>
    </row>
  </sheetData>
  <sheetProtection password="E44E" sheet="1" objects="1" scenarios="1"/>
  <mergeCells count="102">
    <mergeCell ref="O46:R46"/>
    <mergeCell ref="T46:W46"/>
    <mergeCell ref="X46:AA46"/>
    <mergeCell ref="K61:N61"/>
    <mergeCell ref="O61:R61"/>
    <mergeCell ref="T61:W61"/>
    <mergeCell ref="X61:AA61"/>
    <mergeCell ref="T48:T49"/>
    <mergeCell ref="T50:T51"/>
    <mergeCell ref="T52:T53"/>
    <mergeCell ref="F46:I46"/>
    <mergeCell ref="B61:E61"/>
    <mergeCell ref="F61:I61"/>
    <mergeCell ref="K31:N31"/>
    <mergeCell ref="K46:N46"/>
    <mergeCell ref="K43:K44"/>
    <mergeCell ref="K33:K34"/>
    <mergeCell ref="K35:K36"/>
    <mergeCell ref="B35:B36"/>
    <mergeCell ref="B37:B38"/>
    <mergeCell ref="X16:AA16"/>
    <mergeCell ref="B31:E31"/>
    <mergeCell ref="F31:I31"/>
    <mergeCell ref="O31:R31"/>
    <mergeCell ref="T31:W31"/>
    <mergeCell ref="X31:AA31"/>
    <mergeCell ref="B16:E16"/>
    <mergeCell ref="F16:I16"/>
    <mergeCell ref="K16:N16"/>
    <mergeCell ref="B24:B25"/>
    <mergeCell ref="T41:T42"/>
    <mergeCell ref="T37:T38"/>
    <mergeCell ref="T43:T44"/>
    <mergeCell ref="T26:T27"/>
    <mergeCell ref="T33:T34"/>
    <mergeCell ref="T35:T36"/>
    <mergeCell ref="T20:T21"/>
    <mergeCell ref="T22:T23"/>
    <mergeCell ref="T24:T25"/>
    <mergeCell ref="O16:R16"/>
    <mergeCell ref="T16:W16"/>
    <mergeCell ref="I10:K10"/>
    <mergeCell ref="J14:O14"/>
    <mergeCell ref="P14:T14"/>
    <mergeCell ref="T18:T19"/>
    <mergeCell ref="B26:B27"/>
    <mergeCell ref="B28:B29"/>
    <mergeCell ref="K18:K19"/>
    <mergeCell ref="K20:K21"/>
    <mergeCell ref="K22:K23"/>
    <mergeCell ref="K24:K25"/>
    <mergeCell ref="K26:K27"/>
    <mergeCell ref="B18:B19"/>
    <mergeCell ref="B20:B21"/>
    <mergeCell ref="B22:B23"/>
    <mergeCell ref="B103:I103"/>
    <mergeCell ref="K103:R103"/>
    <mergeCell ref="T103:AA103"/>
    <mergeCell ref="K28:K29"/>
    <mergeCell ref="T28:T29"/>
    <mergeCell ref="T39:T40"/>
    <mergeCell ref="K37:K38"/>
    <mergeCell ref="K39:K40"/>
    <mergeCell ref="K41:K42"/>
    <mergeCell ref="B33:B34"/>
    <mergeCell ref="B46:E46"/>
    <mergeCell ref="B54:B55"/>
    <mergeCell ref="B39:B40"/>
    <mergeCell ref="B41:B42"/>
    <mergeCell ref="B43:B44"/>
    <mergeCell ref="B48:B49"/>
    <mergeCell ref="B56:B57"/>
    <mergeCell ref="B58:B59"/>
    <mergeCell ref="K48:K49"/>
    <mergeCell ref="K50:K51"/>
    <mergeCell ref="K52:K53"/>
    <mergeCell ref="K54:K55"/>
    <mergeCell ref="B50:B51"/>
    <mergeCell ref="B52:B53"/>
    <mergeCell ref="T54:T55"/>
    <mergeCell ref="T67:T68"/>
    <mergeCell ref="T69:T70"/>
    <mergeCell ref="K56:K57"/>
    <mergeCell ref="K58:K59"/>
    <mergeCell ref="T56:T57"/>
    <mergeCell ref="T58:T59"/>
    <mergeCell ref="T71:T72"/>
    <mergeCell ref="T73:T74"/>
    <mergeCell ref="K73:K74"/>
    <mergeCell ref="K63:K64"/>
    <mergeCell ref="K65:K66"/>
    <mergeCell ref="K67:K68"/>
    <mergeCell ref="K69:K70"/>
    <mergeCell ref="K71:K72"/>
    <mergeCell ref="T63:T64"/>
    <mergeCell ref="T65:T66"/>
    <mergeCell ref="B71:B72"/>
    <mergeCell ref="B73:B74"/>
    <mergeCell ref="B63:B64"/>
    <mergeCell ref="B65:B66"/>
    <mergeCell ref="B67:B68"/>
    <mergeCell ref="B69:B70"/>
  </mergeCells>
  <dataValidations count="1">
    <dataValidation type="list" allowBlank="1" showInputMessage="1" showErrorMessage="1" promptTitle="Enter year for Calendar" prompt="Please enter the year for the calendar you wish to display between 1900 and 2100.  " errorTitle="Invalid year" error="Please select the year between 1900 and 2100" sqref="I10:K10">
      <formula1>PYear</formula1>
    </dataValidation>
  </dataValidations>
  <printOptions horizontalCentered="1" verticalCentered="1"/>
  <pageMargins left="0.3" right="0.275590551181102" top="0.2" bottom="0.2" header="0.25" footer="0.2"/>
  <pageSetup fitToHeight="1" fitToWidth="1" horizontalDpi="600" verticalDpi="600" orientation="landscape" paperSize="9" scale="51" r:id="rId2"/>
  <ignoredErrors>
    <ignoredError sqref="H82 L82 C28:I28 L28:R28 U28:AA28 T22 C23:I23 C21:I21 C27:I27 U26:AA26 U24:AA24 U22:AA22 U20:AA20 L26:R26 L24:R24 L22:R22 L20:R20 C26:I26 C24:I24 F22:H22 I22 C22:E22 C20:I20 L21:R21 U25:AA25 W66:W73 C25:I25 L19:R19 U21:AA21 U27:AA27 L25:R25 U19:AA19 U23:AA23 L27:R27 K73 J19:J27 S19:S22 K26 C35:M35 T26 N35:R35 L34:M34 C43:I43 C38:I38 C36:I36 C42:I42 L36:R44 U36:AA44 T58 L66:R73 L75:R75 C75:K75 K20 K22 K24 T20 L23:S23 S24:S27 T24 C34:J34 J36 C51:J59 K58 K51:K56 L51:S59 U51:AA59 T51:T56 C66:J74 K66:K71 U66:V74 H19:I19 C19:F19 X66:X73 Y66:Y73 AA66:AA74 Z66:Z7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Homyar</dc:creator>
  <cp:keywords/>
  <dc:description/>
  <cp:lastModifiedBy>Mom &amp; Dad</cp:lastModifiedBy>
  <cp:lastPrinted>2012-03-26T03:38:56Z</cp:lastPrinted>
  <dcterms:created xsi:type="dcterms:W3CDTF">2000-11-15T05:38:12Z</dcterms:created>
  <dcterms:modified xsi:type="dcterms:W3CDTF">2012-04-23T16:05:28Z</dcterms:modified>
  <cp:category/>
  <cp:version/>
  <cp:contentType/>
  <cp:contentStatus/>
</cp:coreProperties>
</file>